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d.docs.live.net/e18f793ac1a6805b/Documents/AAT Business/Mebz Web/"/>
    </mc:Choice>
  </mc:AlternateContent>
  <xr:revisionPtr revIDLastSave="689" documentId="8_{F90EAE11-F8C1-4949-8D2A-1566030772CF}" xr6:coauthVersionLast="47" xr6:coauthVersionMax="47" xr10:uidLastSave="{7146F473-8715-452E-BA28-0860A9399B54}"/>
  <bookViews>
    <workbookView xWindow="-108" yWindow="-108" windowWidth="23256" windowHeight="12456" activeTab="11" xr2:uid="{A1B970D9-EEC3-44E3-BB68-7728E37A06A4}"/>
  </bookViews>
  <sheets>
    <sheet name="Task 5 Instructions" sheetId="7" r:id="rId1"/>
    <sheet name="Overhead Analysis" sheetId="8" r:id="rId2"/>
    <sheet name="Task 5 - Solution" sheetId="9" r:id="rId3"/>
    <sheet name="Task 5 - Marking Scheme" sheetId="10" r:id="rId4"/>
    <sheet name="Task 6 Instructions" sheetId="1" r:id="rId5"/>
    <sheet name="Cash receipts" sheetId="11" r:id="rId6"/>
    <sheet name="Cash budget" sheetId="2" r:id="rId7"/>
    <sheet name="Break-even" sheetId="13" r:id="rId8"/>
    <sheet name="Cash receipts - Solution" sheetId="12" r:id="rId9"/>
    <sheet name="Cash budget  - Solution" sheetId="6" r:id="rId10"/>
    <sheet name="Break-even - Solution" sheetId="14" r:id="rId11"/>
    <sheet name="Task 6 - Marking Scheme" sheetId="4" r:id="rId12"/>
  </sheets>
  <definedNames>
    <definedName name="_xlnm.Print_Area" localSheetId="2">'Task 5 - Solution'!$A$11:$H$22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2" i="14" l="1"/>
  <c r="B10" i="14"/>
  <c r="B8" i="14"/>
  <c r="D4" i="2"/>
  <c r="D15" i="2"/>
  <c r="D17" i="2" s="1"/>
  <c r="B6" i="6"/>
  <c r="C6" i="6"/>
  <c r="D6" i="6"/>
  <c r="D15" i="6"/>
  <c r="D17" i="6" s="1"/>
  <c r="C15" i="6"/>
  <c r="B15" i="6"/>
  <c r="C6" i="12"/>
  <c r="D6" i="12"/>
  <c r="B6" i="12"/>
  <c r="C15" i="2"/>
  <c r="B15" i="2"/>
  <c r="B17" i="2" s="1"/>
  <c r="C4" i="2" s="1"/>
  <c r="C17" i="2" s="1"/>
  <c r="B17" i="6" l="1"/>
  <c r="C4" i="6" s="1"/>
  <c r="C17" i="6" s="1"/>
  <c r="D4" i="6" s="1"/>
  <c r="H22" i="8" l="1"/>
  <c r="H22" i="9"/>
  <c r="D21" i="9"/>
  <c r="C21" i="9"/>
  <c r="G21" i="9"/>
  <c r="D20" i="9"/>
  <c r="C20" i="9"/>
  <c r="F20" i="9"/>
  <c r="D19" i="9"/>
  <c r="C19" i="9"/>
  <c r="E19" i="9"/>
  <c r="H18" i="8"/>
  <c r="H18" i="9"/>
  <c r="G16" i="9"/>
  <c r="F16" i="9"/>
  <c r="E16" i="9"/>
  <c r="D16" i="9"/>
  <c r="C16" i="9"/>
  <c r="G15" i="9"/>
  <c r="F15" i="9"/>
  <c r="E15" i="9"/>
  <c r="D15" i="9"/>
  <c r="C15" i="9"/>
  <c r="G14" i="9"/>
  <c r="F14" i="9"/>
  <c r="E14" i="9"/>
  <c r="D14" i="9"/>
  <c r="C14" i="9"/>
  <c r="G13" i="9"/>
  <c r="F13" i="9"/>
  <c r="E13" i="9"/>
  <c r="G9" i="9"/>
  <c r="F9" i="9"/>
  <c r="E9" i="9"/>
  <c r="D9" i="9"/>
  <c r="C9" i="9"/>
  <c r="B9" i="9"/>
  <c r="D22" i="8"/>
  <c r="C22" i="8"/>
  <c r="D18" i="8"/>
  <c r="E18" i="8"/>
  <c r="F18" i="8"/>
  <c r="G18" i="8"/>
  <c r="C18" i="8"/>
  <c r="G18" i="9" l="1"/>
  <c r="D18" i="9"/>
  <c r="D22" i="9" s="1"/>
  <c r="C18" i="9"/>
  <c r="C22" i="9" s="1"/>
  <c r="F18" i="9"/>
  <c r="E18" i="9"/>
  <c r="D9" i="8"/>
  <c r="C9" i="8" l="1"/>
  <c r="E9" i="8"/>
  <c r="F9" i="8"/>
  <c r="G9" i="8"/>
  <c r="B9" i="8"/>
</calcChain>
</file>

<file path=xl/sharedStrings.xml><?xml version="1.0" encoding="utf-8"?>
<sst xmlns="http://schemas.openxmlformats.org/spreadsheetml/2006/main" count="199" uniqueCount="94">
  <si>
    <t>Marks</t>
  </si>
  <si>
    <t xml:space="preserve"> </t>
  </si>
  <si>
    <t>Accounting Marks</t>
  </si>
  <si>
    <t>Spreadsheet Marks</t>
  </si>
  <si>
    <t>Task instructions</t>
  </si>
  <si>
    <t>Department</t>
  </si>
  <si>
    <t>Floor space (square metres)</t>
  </si>
  <si>
    <t>Profit centres:</t>
  </si>
  <si>
    <t>Profit centres</t>
  </si>
  <si>
    <t>Totals</t>
  </si>
  <si>
    <t>Basis of apportionment</t>
  </si>
  <si>
    <t>Allocated</t>
  </si>
  <si>
    <t>Buildings rent and rates</t>
  </si>
  <si>
    <t>Buildings light and heat</t>
  </si>
  <si>
    <t xml:space="preserve">Total </t>
  </si>
  <si>
    <t>Complete the following in the ‘Overhead Analysis’ worksheet.</t>
  </si>
  <si>
    <t xml:space="preserve">Customer support costs are reapportioned between the two profit centres on the basis of the number of customer calls handled.  </t>
  </si>
  <si>
    <t xml:space="preserve">Parcel sorting costs are reapportioned between the two profit centres on the basis of the number of parcels handled. </t>
  </si>
  <si>
    <t>Administration costs are reapportioned between the two profit centres on the basis of the number of invoices handled.</t>
  </si>
  <si>
    <t>Number of parcels handled</t>
  </si>
  <si>
    <t>Number of customer calls handled</t>
  </si>
  <si>
    <t>Number of invoices handled</t>
  </si>
  <si>
    <t>UK Retail</t>
  </si>
  <si>
    <t>International Retail</t>
  </si>
  <si>
    <t>Customer Support</t>
  </si>
  <si>
    <t>Parcel Sorting</t>
  </si>
  <si>
    <t>Administration</t>
  </si>
  <si>
    <t>Support centres:</t>
  </si>
  <si>
    <t>Carrying value of non-current assets                         (£ million)</t>
  </si>
  <si>
    <t>Indirect staff costs                      £</t>
  </si>
  <si>
    <t>Indirect staff costs</t>
  </si>
  <si>
    <t>Depreciation of non-current assets</t>
  </si>
  <si>
    <t>Reapportionment of Customer Support</t>
  </si>
  <si>
    <t>Reapportionment of Parcel Sorting</t>
  </si>
  <si>
    <t>Reapportionment of Administration</t>
  </si>
  <si>
    <t>Total overhead (before reapportionment)</t>
  </si>
  <si>
    <t>Total overhead (after reapportionment)</t>
  </si>
  <si>
    <t>Support centres</t>
  </si>
  <si>
    <t>Carrying value of NCAs</t>
  </si>
  <si>
    <t>\\</t>
  </si>
  <si>
    <t>Mock Four - Task 5 (16 marks)</t>
  </si>
  <si>
    <t>A courier company offers parcel services to its customers.</t>
  </si>
  <si>
    <t xml:space="preserve">Overheads are allocated or apportioned to profit and support centres using the most appropriate basis. Total overheads are then reapportioned from support cost centres to profit centres using the direct method.  </t>
  </si>
  <si>
    <r>
      <rPr>
        <b/>
        <sz val="16"/>
        <rFont val="Calibri"/>
        <family val="2"/>
        <scheme val="minor"/>
      </rPr>
      <t xml:space="preserve">(iii) Produce a 3D pie chart that shows the overhead apportioned to each profit or support centre in cells C18:G18.  Add a legend to the righthand side of the chart that includes the name of each profit or support centre included in cells C12:G12.  Add a Chart Title called 'Overhead Analysis (£)'.  Add data labels to the Outside End of the chart.  </t>
    </r>
    <r>
      <rPr>
        <sz val="16"/>
        <rFont val="Calibri"/>
        <family val="2"/>
        <scheme val="minor"/>
      </rPr>
      <t xml:space="preserve"> (4 marks)</t>
    </r>
  </si>
  <si>
    <r>
      <rPr>
        <b/>
        <sz val="16"/>
        <rFont val="Calibri"/>
        <family val="2"/>
        <scheme val="minor"/>
      </rPr>
      <t xml:space="preserve">(i) Use formula to complete any remaining cells C13:H22.  Indicate any negative figures with a minus sign. Do not enter any figures into grey cells. Insert 0 if there is no figure to enter. Select from the data validation list in cells B13:B16 your basis of overhead allocation or apportionment. </t>
    </r>
    <r>
      <rPr>
        <sz val="16"/>
        <rFont val="Calibri"/>
        <family val="2"/>
        <scheme val="minor"/>
      </rPr>
      <t>(9 marks)</t>
    </r>
  </si>
  <si>
    <t>(iii) Produce a 3D pie chart that shows the overhead apportioned to each profit or support centre in cells C18:G18.  Add a legend to the righthand side of the chart that includes the name of each profit or support centre included in cells C12:G12.  Add a Chart Title called 'Overhead Analysis (£)'.  Add data labels to the Outside End of the chart. 1 x mark to produce a pie chart which includes overheads allocated or apportioned.  1 x mark for a legend. 1 x mark for a chart title. 1 x mark to add data labels to the outside end of the chart.</t>
  </si>
  <si>
    <t xml:space="preserve">It is preparing its overhead budget for the next quarter. </t>
  </si>
  <si>
    <r>
      <rPr>
        <b/>
        <sz val="16"/>
        <rFont val="Calibri"/>
        <family val="2"/>
        <scheme val="minor"/>
      </rPr>
      <t xml:space="preserve">(ii) Set Print Area for cells A11:H22.  Use Page Setup to fit the printed document to one page and landscape orientation.  Add a header to the printed document to include a suitable title and format your title to font size 14 and bolded font.  </t>
    </r>
    <r>
      <rPr>
        <sz val="16"/>
        <rFont val="Calibri"/>
        <family val="2"/>
        <scheme val="minor"/>
      </rPr>
      <t xml:space="preserve"> (3 marks)</t>
    </r>
  </si>
  <si>
    <t>(i) Use formula to complete any remaining cells C13:H22.  Indicate any negative figures with a minus sign. Do not enter any figures into grey cells. Insert 0 if there is no figure to enter. Select from the data validation list in cells B13:B16 your basis of overhead allocation or apportionment. 1/2 x mark for each correct basis of apportionment (or allocation) selected from data validation (max 2 x marks).  1 x mark for each correct row completed (7 rows to complete) with a correct formula applied (any formula, providing that it gives a correct outcome).</t>
  </si>
  <si>
    <t>(ii) Set Print Area for cells A11:H22.  Use Page Set up to fit the printed document to one page and to landscape orientation.  Add a header to the printed document to include a suitable title and format your title to font size 14 and to bolded font.   1 x mark to Set Print Area. 1/2 x mark to fit to one page. 1/2 x mark to select landscape orientation. 1/2 x mark to include a suitable title.  1/2 x mark to format your title to font size 14 and bolded font.</t>
  </si>
  <si>
    <t xml:space="preserve">Cash budget </t>
  </si>
  <si>
    <t>£</t>
  </si>
  <si>
    <t>Total cash receipts</t>
  </si>
  <si>
    <t>Payments to suppliers</t>
  </si>
  <si>
    <t>October</t>
  </si>
  <si>
    <t>November</t>
  </si>
  <si>
    <t>December</t>
  </si>
  <si>
    <t>Paying within 1 month</t>
  </si>
  <si>
    <t>Paying within 2 months</t>
  </si>
  <si>
    <t xml:space="preserve">Paying within 3 months </t>
  </si>
  <si>
    <t>Total Cash receipts</t>
  </si>
  <si>
    <t>Total Cash Payments</t>
  </si>
  <si>
    <t>Opening Cash Balance</t>
  </si>
  <si>
    <t>Closing Cash Balance</t>
  </si>
  <si>
    <t>Cash Payments:</t>
  </si>
  <si>
    <t>Staff salaries</t>
  </si>
  <si>
    <t>Vehicle expenses</t>
  </si>
  <si>
    <t>Warehouse and office rent</t>
  </si>
  <si>
    <t>Utilities</t>
  </si>
  <si>
    <t>Printing and advertising</t>
  </si>
  <si>
    <r>
      <rPr>
        <b/>
        <sz val="16"/>
        <rFont val="Calibri"/>
        <family val="2"/>
        <scheme val="minor"/>
      </rPr>
      <t xml:space="preserve">(a) </t>
    </r>
    <r>
      <rPr>
        <sz val="16"/>
        <rFont val="Calibri"/>
        <family val="2"/>
        <scheme val="minor"/>
      </rPr>
      <t>Complete the following in the ‘Cash receipts’ worksheet.</t>
    </r>
  </si>
  <si>
    <r>
      <rPr>
        <b/>
        <sz val="16"/>
        <rFont val="Calibri"/>
        <family val="2"/>
        <scheme val="minor"/>
      </rPr>
      <t xml:space="preserve">(b) </t>
    </r>
    <r>
      <rPr>
        <sz val="16"/>
        <rFont val="Calibri"/>
        <family val="2"/>
        <scheme val="minor"/>
      </rPr>
      <t>Complete the following in the ‘Cash budget’ worksheet.</t>
    </r>
  </si>
  <si>
    <t>Mock Four - Task 6 (16 marks)</t>
  </si>
  <si>
    <r>
      <rPr>
        <b/>
        <sz val="16"/>
        <rFont val="Calibri"/>
        <family val="2"/>
        <scheme val="minor"/>
      </rPr>
      <t xml:space="preserve">(c) </t>
    </r>
    <r>
      <rPr>
        <sz val="16"/>
        <rFont val="Calibri"/>
        <family val="2"/>
        <scheme val="minor"/>
      </rPr>
      <t>Complete the following in the ‘Break-even’ worksheet.</t>
    </r>
  </si>
  <si>
    <t>Selling Price</t>
  </si>
  <si>
    <t>Variable cost per unit</t>
  </si>
  <si>
    <t>Total fixed cost</t>
  </si>
  <si>
    <t>Break-even volume (units)</t>
  </si>
  <si>
    <t>Product A</t>
  </si>
  <si>
    <t>Volume (units) sold to achieve £40,000 profit</t>
  </si>
  <si>
    <t>Margin of safety (%)</t>
  </si>
  <si>
    <t>Budget volume (units) sold</t>
  </si>
  <si>
    <r>
      <rPr>
        <b/>
        <sz val="16"/>
        <rFont val="Calibri"/>
        <family val="2"/>
        <scheme val="minor"/>
      </rPr>
      <t xml:space="preserve">(ii) Copy cells B6:D6 in the ‘Cash receipts’ worksheet and paste link to cells B6:D6 in the worksheet called 'Cash budget'. </t>
    </r>
    <r>
      <rPr>
        <sz val="16"/>
        <rFont val="Calibri"/>
        <family val="2"/>
        <scheme val="minor"/>
      </rPr>
      <t>(1 mark)</t>
    </r>
  </si>
  <si>
    <r>
      <rPr>
        <b/>
        <sz val="16"/>
        <rFont val="Calibri"/>
        <family val="2"/>
        <scheme val="minor"/>
      </rPr>
      <t xml:space="preserve">(i) Use a formula in cell B6 to ROUNDDOWN the SUM of cells B3:B5 to the nearest whole number.  Copy your formula in cell B6 and paste to cells C6:D6.  </t>
    </r>
    <r>
      <rPr>
        <sz val="16"/>
        <rFont val="Calibri"/>
        <family val="2"/>
        <scheme val="minor"/>
      </rPr>
      <t>(3 marks)</t>
    </r>
  </si>
  <si>
    <r>
      <rPr>
        <b/>
        <sz val="16"/>
        <rFont val="Calibri"/>
        <family val="2"/>
        <scheme val="minor"/>
      </rPr>
      <t xml:space="preserve">(i) Using the Formula Auditing tool, identify and correct 3 errors that have been made in cells B4:D17.  </t>
    </r>
    <r>
      <rPr>
        <sz val="16"/>
        <rFont val="Calibri"/>
        <family val="2"/>
        <scheme val="minor"/>
      </rPr>
      <t>(6 marks)</t>
    </r>
  </si>
  <si>
    <r>
      <rPr>
        <b/>
        <sz val="16"/>
        <rFont val="Calibri"/>
        <family val="2"/>
        <scheme val="minor"/>
      </rPr>
      <t xml:space="preserve">(i) Use a suitable formula in cells B8, B10 and B12 to calculate the break-even volume (units), margin of safety (%) and the volume (units) required to be sold to achieve a profit of £40,000. Each formula must use the data included in cells B2:B5. </t>
    </r>
    <r>
      <rPr>
        <sz val="16"/>
        <rFont val="Calibri"/>
        <family val="2"/>
        <scheme val="minor"/>
      </rPr>
      <t>(6 marks)</t>
    </r>
  </si>
  <si>
    <r>
      <rPr>
        <b/>
        <sz val="14"/>
        <rFont val="Calibri"/>
        <family val="2"/>
        <scheme val="minor"/>
      </rPr>
      <t>Note:</t>
    </r>
    <r>
      <rPr>
        <b/>
        <sz val="14"/>
        <color rgb="FFFF0000"/>
        <rFont val="Calibri"/>
        <family val="2"/>
        <scheme val="minor"/>
      </rPr>
      <t xml:space="preserve"> The 3 cells that contained an error have been highlighted with yellow fill.</t>
    </r>
  </si>
  <si>
    <t xml:space="preserve">(i) Use a formula in cell B6 to ROUNDDOWN the SUM of cells B3:B5 to the nearest whole number.  Copy your formula in cell B6 and paste to cells C6:D6. </t>
  </si>
  <si>
    <t>Part (a)</t>
  </si>
  <si>
    <t>(ii)  Copy cells B6:D6 in the ‘Cash receipts’ worksheet and paste link to cells B6:D6 in the worksheet called 'Cash budget'. 1 x mark for each formula.</t>
  </si>
  <si>
    <t>Part (b)</t>
  </si>
  <si>
    <t>Part (c)</t>
  </si>
  <si>
    <t>(i) Using the Formula Auditing tool, identify and correct 3 errors that have been made in cells B4:D17.  2 x marks for each correction made to cells C17, D4 and D15 (these cells contained errors).</t>
  </si>
  <si>
    <t>(i) Use a suitable formula in cells B8, B10 and B12 to calculate the break-even volume (units), margin of safety (%) and the volume (units) required to be sold to achieve a profit of £40,000. Each formula must use the data included in cells B2:B5.  2 x marks for each formula (any formula) that calculates a correct figure and uses data from cells B2:B5.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</si>
</sst>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quot;£&quot;#,##0"/>
    <numFmt numFmtId="166" formatCode="0.0%"/>
  </numFmts>
  <fonts count="20" x14ac:knownFonts="1">
    <font>
      <sz val="11"/>
      <color theme="1"/>
      <name val="Calibri"/>
      <family val="2"/>
      <scheme val="minor"/>
    </font>
    <font>
      <b/>
      <sz val="11"/>
      <color theme="0"/>
      <name val="Calibri"/>
      <family val="2"/>
      <scheme val="minor"/>
    </font>
    <font>
      <b/>
      <sz val="16"/>
      <color rgb="FFFF0000"/>
      <name val="Calibri"/>
      <family val="2"/>
      <scheme val="minor"/>
    </font>
    <font>
      <sz val="16"/>
      <name val="Calibri"/>
      <family val="2"/>
      <scheme val="minor"/>
    </font>
    <font>
      <b/>
      <sz val="16"/>
      <name val="Calibri"/>
      <family val="2"/>
      <scheme val="minor"/>
    </font>
    <font>
      <sz val="14"/>
      <color theme="1"/>
      <name val="Calibri"/>
      <family val="2"/>
      <scheme val="minor"/>
    </font>
    <font>
      <sz val="14"/>
      <name val="Calibri"/>
      <family val="2"/>
      <scheme val="minor"/>
    </font>
    <font>
      <b/>
      <sz val="10"/>
      <color theme="0"/>
      <name val="Arial"/>
      <family val="2"/>
    </font>
    <font>
      <b/>
      <sz val="18"/>
      <name val="Calibri"/>
      <family val="2"/>
      <scheme val="minor"/>
    </font>
    <font>
      <b/>
      <sz val="14"/>
      <name val="Arial"/>
      <family val="2"/>
    </font>
    <font>
      <sz val="12"/>
      <color theme="1"/>
      <name val="Arial"/>
      <family val="2"/>
    </font>
    <font>
      <b/>
      <sz val="16"/>
      <name val="Arial"/>
      <family val="2"/>
    </font>
    <font>
      <b/>
      <sz val="16"/>
      <color theme="1"/>
      <name val="Arial"/>
      <family val="2"/>
    </font>
    <font>
      <sz val="16"/>
      <color theme="1"/>
      <name val="Arial"/>
      <family val="2"/>
    </font>
    <font>
      <sz val="14"/>
      <color theme="1"/>
      <name val="Arial"/>
      <family val="2"/>
    </font>
    <font>
      <u/>
      <sz val="11"/>
      <color theme="10"/>
      <name val="Calibri"/>
      <family val="2"/>
      <scheme val="minor"/>
    </font>
    <font>
      <b/>
      <sz val="14"/>
      <color theme="1"/>
      <name val="Calibri"/>
      <family val="2"/>
      <scheme val="minor"/>
    </font>
    <font>
      <b/>
      <sz val="11"/>
      <color theme="1"/>
      <name val="Calibri"/>
      <family val="2"/>
      <scheme val="minor"/>
    </font>
    <font>
      <b/>
      <sz val="14"/>
      <color rgb="FFFF0000"/>
      <name val="Calibri"/>
      <family val="2"/>
      <scheme val="minor"/>
    </font>
    <font>
      <b/>
      <sz val="14"/>
      <name val="Calibri"/>
      <family val="2"/>
      <scheme val="minor"/>
    </font>
  </fonts>
  <fills count="6">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theme="0" tint="-4.9989318521683403E-2"/>
        <bgColor indexed="64"/>
      </patternFill>
    </fill>
    <fill>
      <patternFill patternType="solid">
        <fgColor rgb="FFFFFF00"/>
        <bgColor indexed="64"/>
      </patternFill>
    </fill>
  </fills>
  <borders count="9">
    <border>
      <left/>
      <right/>
      <top/>
      <bottom/>
      <diagonal/>
    </border>
    <border>
      <left style="thick">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thick">
        <color auto="1"/>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s>
  <cellStyleXfs count="2">
    <xf numFmtId="0" fontId="0" fillId="0" borderId="0"/>
    <xf numFmtId="0" fontId="15" fillId="0" borderId="0" applyNumberFormat="0" applyFill="0" applyBorder="0" applyAlignment="0" applyProtection="0"/>
  </cellStyleXfs>
  <cellXfs count="63">
    <xf numFmtId="0" fontId="0" fillId="0" borderId="0" xfId="0"/>
    <xf numFmtId="49" fontId="2" fillId="2" borderId="0" xfId="0" applyNumberFormat="1" applyFont="1" applyFill="1" applyAlignment="1">
      <alignment horizontal="justify" vertical="center" wrapText="1"/>
    </xf>
    <xf numFmtId="49" fontId="3" fillId="2" borderId="0" xfId="0" applyNumberFormat="1" applyFont="1" applyFill="1" applyAlignment="1">
      <alignment horizontal="justify" vertical="center" wrapText="1"/>
    </xf>
    <xf numFmtId="0" fontId="0" fillId="0" borderId="0" xfId="0" applyAlignment="1">
      <alignment horizontal="center"/>
    </xf>
    <xf numFmtId="3" fontId="5" fillId="0" borderId="1" xfId="0" applyNumberFormat="1" applyFont="1" applyFill="1" applyBorder="1" applyAlignment="1">
      <alignment horizontal="left" vertical="center" wrapText="1"/>
    </xf>
    <xf numFmtId="3" fontId="5" fillId="0" borderId="1" xfId="0" applyNumberFormat="1" applyFont="1" applyFill="1" applyBorder="1" applyAlignment="1">
      <alignment horizontal="center" vertical="center"/>
    </xf>
    <xf numFmtId="0" fontId="8" fillId="0" borderId="0" xfId="0" applyFont="1" applyAlignment="1">
      <alignment vertical="center"/>
    </xf>
    <xf numFmtId="49" fontId="4" fillId="2" borderId="0" xfId="0" applyNumberFormat="1" applyFont="1" applyFill="1" applyAlignment="1">
      <alignment horizontal="left" vertical="center" wrapText="1"/>
    </xf>
    <xf numFmtId="49" fontId="3" fillId="2" borderId="0" xfId="0" applyNumberFormat="1" applyFont="1" applyFill="1" applyAlignment="1">
      <alignment horizontal="left" vertical="center" wrapText="1"/>
    </xf>
    <xf numFmtId="0" fontId="10" fillId="0" borderId="0" xfId="0" applyFont="1"/>
    <xf numFmtId="0" fontId="11" fillId="0" borderId="1" xfId="0" applyFont="1" applyBorder="1" applyAlignment="1">
      <alignment horizontal="center" vertical="center" wrapText="1"/>
    </xf>
    <xf numFmtId="0" fontId="12" fillId="0" borderId="1" xfId="0" applyFont="1" applyBorder="1" applyAlignment="1">
      <alignment vertical="center"/>
    </xf>
    <xf numFmtId="3" fontId="13" fillId="0" borderId="1" xfId="0" applyNumberFormat="1" applyFont="1" applyBorder="1" applyAlignment="1">
      <alignment vertical="center"/>
    </xf>
    <xf numFmtId="0" fontId="14" fillId="0" borderId="1" xfId="0" applyFont="1" applyBorder="1" applyAlignment="1">
      <alignment vertical="center"/>
    </xf>
    <xf numFmtId="3" fontId="10" fillId="0" borderId="0" xfId="0" applyNumberFormat="1" applyFont="1"/>
    <xf numFmtId="0" fontId="14" fillId="2" borderId="0" xfId="0" applyFont="1" applyFill="1"/>
    <xf numFmtId="0" fontId="14" fillId="0" borderId="0" xfId="0" applyFont="1"/>
    <xf numFmtId="0" fontId="10" fillId="0" borderId="1" xfId="0" applyFont="1" applyBorder="1" applyAlignment="1">
      <alignment vertical="center"/>
    </xf>
    <xf numFmtId="3" fontId="10" fillId="2" borderId="0" xfId="0" applyNumberFormat="1" applyFont="1" applyFill="1"/>
    <xf numFmtId="0" fontId="10" fillId="2" borderId="0" xfId="0" applyFont="1" applyFill="1"/>
    <xf numFmtId="0" fontId="13" fillId="0" borderId="1" xfId="0" applyFont="1" applyBorder="1" applyAlignment="1">
      <alignment vertical="center"/>
    </xf>
    <xf numFmtId="3" fontId="13" fillId="0" borderId="1" xfId="0" applyNumberFormat="1" applyFont="1" applyBorder="1" applyAlignment="1">
      <alignment horizontal="right" vertical="center"/>
    </xf>
    <xf numFmtId="3" fontId="13" fillId="2" borderId="1" xfId="0" applyNumberFormat="1" applyFont="1" applyFill="1" applyBorder="1" applyAlignment="1">
      <alignment horizontal="right" vertical="center"/>
    </xf>
    <xf numFmtId="0" fontId="11" fillId="0" borderId="1" xfId="0" applyFont="1" applyBorder="1" applyAlignment="1">
      <alignment horizontal="left" vertical="center" wrapText="1"/>
    </xf>
    <xf numFmtId="0" fontId="11" fillId="0" borderId="1" xfId="0" applyFont="1" applyFill="1" applyBorder="1" applyAlignment="1">
      <alignment horizontal="center" vertical="center" wrapText="1"/>
    </xf>
    <xf numFmtId="3" fontId="14" fillId="4" borderId="1" xfId="0" applyNumberFormat="1" applyFont="1" applyFill="1" applyBorder="1" applyAlignment="1">
      <alignment vertical="center"/>
    </xf>
    <xf numFmtId="3" fontId="13" fillId="4" borderId="1" xfId="0" applyNumberFormat="1" applyFont="1" applyFill="1" applyBorder="1" applyAlignment="1">
      <alignment vertical="center"/>
    </xf>
    <xf numFmtId="0" fontId="14" fillId="4" borderId="1" xfId="0" applyFont="1" applyFill="1" applyBorder="1" applyAlignment="1">
      <alignment vertical="center"/>
    </xf>
    <xf numFmtId="49" fontId="2" fillId="2" borderId="0" xfId="0" applyNumberFormat="1" applyFont="1" applyFill="1" applyAlignment="1">
      <alignment horizontal="left" vertical="center" wrapText="1"/>
    </xf>
    <xf numFmtId="0" fontId="15" fillId="2" borderId="0" xfId="1" applyFill="1"/>
    <xf numFmtId="3" fontId="5" fillId="0" borderId="0" xfId="0" applyNumberFormat="1" applyFont="1" applyAlignment="1">
      <alignment vertical="center"/>
    </xf>
    <xf numFmtId="0" fontId="5" fillId="0" borderId="0" xfId="0" applyFont="1" applyAlignment="1">
      <alignment vertical="center"/>
    </xf>
    <xf numFmtId="0" fontId="16" fillId="0" borderId="0" xfId="0" applyFont="1" applyAlignment="1">
      <alignment horizontal="center" vertical="center"/>
    </xf>
    <xf numFmtId="0" fontId="16" fillId="0" borderId="0" xfId="0" applyFont="1" applyAlignment="1">
      <alignment vertical="center"/>
    </xf>
    <xf numFmtId="3" fontId="16" fillId="0" borderId="0" xfId="0" applyNumberFormat="1" applyFont="1" applyAlignment="1">
      <alignment horizontal="center" vertical="center"/>
    </xf>
    <xf numFmtId="3" fontId="5" fillId="0" borderId="3" xfId="0" applyNumberFormat="1" applyFont="1" applyBorder="1" applyAlignment="1">
      <alignment vertical="center"/>
    </xf>
    <xf numFmtId="3" fontId="5" fillId="0" borderId="0" xfId="0" applyNumberFormat="1" applyFont="1" applyBorder="1" applyAlignment="1">
      <alignment vertical="center"/>
    </xf>
    <xf numFmtId="3" fontId="5" fillId="0" borderId="0" xfId="0" applyNumberFormat="1" applyFont="1" applyAlignment="1">
      <alignment horizontal="center" vertical="center"/>
    </xf>
    <xf numFmtId="3" fontId="5" fillId="5" borderId="3" xfId="0" applyNumberFormat="1" applyFont="1" applyFill="1" applyBorder="1" applyAlignment="1">
      <alignment vertical="center"/>
    </xf>
    <xf numFmtId="3" fontId="5" fillId="5" borderId="0" xfId="0" applyNumberFormat="1" applyFont="1" applyFill="1" applyBorder="1" applyAlignment="1">
      <alignment vertical="center"/>
    </xf>
    <xf numFmtId="3" fontId="5" fillId="5" borderId="0" xfId="0" applyNumberFormat="1" applyFont="1" applyFill="1" applyAlignment="1">
      <alignment vertical="center"/>
    </xf>
    <xf numFmtId="166" fontId="5" fillId="0" borderId="0" xfId="0" applyNumberFormat="1" applyFont="1" applyAlignment="1">
      <alignment vertical="center"/>
    </xf>
    <xf numFmtId="164" fontId="5" fillId="0" borderId="0" xfId="0" applyNumberFormat="1" applyFont="1" applyAlignment="1">
      <alignment vertical="center"/>
    </xf>
    <xf numFmtId="165" fontId="5" fillId="0" borderId="0" xfId="0" applyNumberFormat="1" applyFont="1" applyAlignment="1">
      <alignment vertical="center"/>
    </xf>
    <xf numFmtId="1" fontId="5" fillId="0" borderId="0" xfId="0" applyNumberFormat="1" applyFont="1" applyAlignment="1">
      <alignment vertical="center"/>
    </xf>
    <xf numFmtId="0" fontId="18" fillId="0" borderId="0" xfId="0" applyFont="1" applyAlignment="1">
      <alignment vertical="center"/>
    </xf>
    <xf numFmtId="0" fontId="1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3" fontId="13" fillId="0" borderId="2" xfId="0" applyNumberFormat="1"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3" fontId="13" fillId="0" borderId="2" xfId="0" applyNumberFormat="1" applyFont="1" applyFill="1" applyBorder="1" applyAlignment="1">
      <alignment horizontal="right" vertical="center"/>
    </xf>
    <xf numFmtId="0" fontId="0" fillId="0" borderId="3" xfId="0" applyFill="1" applyBorder="1" applyAlignment="1">
      <alignment horizontal="right" vertical="center"/>
    </xf>
    <xf numFmtId="0" fontId="0" fillId="0" borderId="4" xfId="0" applyFill="1" applyBorder="1" applyAlignment="1">
      <alignment horizontal="right" vertical="center"/>
    </xf>
    <xf numFmtId="0" fontId="9" fillId="2" borderId="7" xfId="0" applyFont="1" applyFill="1" applyBorder="1" applyAlignment="1">
      <alignment horizontal="center" vertical="center" wrapText="1"/>
    </xf>
    <xf numFmtId="0" fontId="0" fillId="0" borderId="8" xfId="0" applyBorder="1" applyAlignment="1">
      <alignment horizontal="center" vertical="center" wrapText="1"/>
    </xf>
    <xf numFmtId="0" fontId="9"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3" fontId="16" fillId="0" borderId="2" xfId="0" applyNumberFormat="1" applyFont="1" applyFill="1" applyBorder="1" applyAlignment="1">
      <alignment horizontal="left" vertical="center" wrapText="1"/>
    </xf>
    <xf numFmtId="0" fontId="17" fillId="0" borderId="3" xfId="0" applyFont="1" applyBorder="1" applyAlignment="1">
      <alignment vertical="center"/>
    </xf>
    <xf numFmtId="0" fontId="17" fillId="0" borderId="4" xfId="0" applyFont="1" applyBorder="1" applyAlignment="1">
      <alignmen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Overhead Analysis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CEB3-4111-9A9B-934AD95D1639}"/>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CEB3-4111-9A9B-934AD95D1639}"/>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CEB3-4111-9A9B-934AD95D1639}"/>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CEB3-4111-9A9B-934AD95D1639}"/>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CEB3-4111-9A9B-934AD95D163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'Task 5 - Solution'!$C$12:$G$12</c:f>
              <c:strCache>
                <c:ptCount val="5"/>
                <c:pt idx="0">
                  <c:v>UK Retail</c:v>
                </c:pt>
                <c:pt idx="1">
                  <c:v>International Retail</c:v>
                </c:pt>
                <c:pt idx="2">
                  <c:v>Customer Support</c:v>
                </c:pt>
                <c:pt idx="3">
                  <c:v>Parcel Sorting</c:v>
                </c:pt>
                <c:pt idx="4">
                  <c:v>Administration</c:v>
                </c:pt>
              </c:strCache>
            </c:strRef>
          </c:cat>
          <c:val>
            <c:numRef>
              <c:f>'Task 5 - Solution'!$C$18:$G$18</c:f>
              <c:numCache>
                <c:formatCode>#,##0</c:formatCode>
                <c:ptCount val="5"/>
                <c:pt idx="0">
                  <c:v>715000</c:v>
                </c:pt>
                <c:pt idx="1">
                  <c:v>67000</c:v>
                </c:pt>
                <c:pt idx="2">
                  <c:v>197500</c:v>
                </c:pt>
                <c:pt idx="3">
                  <c:v>482500</c:v>
                </c:pt>
                <c:pt idx="4">
                  <c:v>295800</c:v>
                </c:pt>
              </c:numCache>
            </c:numRef>
          </c:val>
          <c:extLst>
            <c:ext xmlns:c16="http://schemas.microsoft.com/office/drawing/2014/chart" uri="{C3380CC4-5D6E-409C-BE32-E72D297353CC}">
              <c16:uniqueId val="{00000000-50E7-4150-83CD-F3DF0237E0DE}"/>
            </c:ext>
          </c:extLst>
        </c:ser>
        <c:dLbls>
          <c:showLegendKey val="0"/>
          <c:showVal val="0"/>
          <c:showCatName val="0"/>
          <c:showSerName val="0"/>
          <c:showPercent val="0"/>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1196340</xdr:colOff>
      <xdr:row>0</xdr:row>
      <xdr:rowOff>30480</xdr:rowOff>
    </xdr:from>
    <xdr:to>
      <xdr:col>11</xdr:col>
      <xdr:colOff>1638300</xdr:colOff>
      <xdr:row>9</xdr:row>
      <xdr:rowOff>342900</xdr:rowOff>
    </xdr:to>
    <xdr:graphicFrame macro="">
      <xdr:nvGraphicFramePr>
        <xdr:cNvPr id="3" name="Chart 2">
          <a:extLst>
            <a:ext uri="{FF2B5EF4-FFF2-40B4-BE49-F238E27FC236}">
              <a16:creationId xmlns:a16="http://schemas.microsoft.com/office/drawing/2014/main" id="{08B67307-AB9C-9322-2664-F1AF65DA939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52FA3-4AD6-446B-A34C-F2D693A3778C}">
  <dimension ref="A1:A13"/>
  <sheetViews>
    <sheetView workbookViewId="0"/>
  </sheetViews>
  <sheetFormatPr defaultRowHeight="14.4" x14ac:dyDescent="0.3"/>
  <cols>
    <col min="1" max="1" width="167.88671875" customWidth="1"/>
  </cols>
  <sheetData>
    <row r="1" spans="1:1" ht="28.2" customHeight="1" x14ac:dyDescent="0.3">
      <c r="A1" s="6" t="s">
        <v>40</v>
      </c>
    </row>
    <row r="2" spans="1:1" ht="34.200000000000003" customHeight="1" x14ac:dyDescent="0.3">
      <c r="A2" s="8" t="s">
        <v>41</v>
      </c>
    </row>
    <row r="3" spans="1:1" ht="34.200000000000003" customHeight="1" x14ac:dyDescent="0.3">
      <c r="A3" s="8" t="s">
        <v>46</v>
      </c>
    </row>
    <row r="4" spans="1:1" ht="48" customHeight="1" x14ac:dyDescent="0.3">
      <c r="A4" s="8" t="s">
        <v>42</v>
      </c>
    </row>
    <row r="5" spans="1:1" ht="34.200000000000003" customHeight="1" x14ac:dyDescent="0.3">
      <c r="A5" s="8" t="s">
        <v>16</v>
      </c>
    </row>
    <row r="6" spans="1:1" ht="34.200000000000003" customHeight="1" x14ac:dyDescent="0.3">
      <c r="A6" s="8" t="s">
        <v>17</v>
      </c>
    </row>
    <row r="7" spans="1:1" ht="34.200000000000003" customHeight="1" x14ac:dyDescent="0.3">
      <c r="A7" s="8" t="s">
        <v>18</v>
      </c>
    </row>
    <row r="8" spans="1:1" ht="14.4" customHeight="1" x14ac:dyDescent="0.3">
      <c r="A8" s="28"/>
    </row>
    <row r="9" spans="1:1" ht="27" customHeight="1" x14ac:dyDescent="0.3">
      <c r="A9" s="7" t="s">
        <v>4</v>
      </c>
    </row>
    <row r="10" spans="1:1" ht="35.4" customHeight="1" x14ac:dyDescent="0.3">
      <c r="A10" s="8" t="s">
        <v>15</v>
      </c>
    </row>
    <row r="11" spans="1:1" ht="69" customHeight="1" x14ac:dyDescent="0.3">
      <c r="A11" s="8" t="s">
        <v>44</v>
      </c>
    </row>
    <row r="12" spans="1:1" ht="61.2" customHeight="1" x14ac:dyDescent="0.3">
      <c r="A12" s="8" t="s">
        <v>47</v>
      </c>
    </row>
    <row r="13" spans="1:1" ht="69" customHeight="1" x14ac:dyDescent="0.3">
      <c r="A13" s="8" t="s">
        <v>43</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B5CAC-42F6-4893-8DDC-1C3E53807E33}">
  <dimension ref="A1:D18"/>
  <sheetViews>
    <sheetView workbookViewId="0"/>
  </sheetViews>
  <sheetFormatPr defaultRowHeight="18" x14ac:dyDescent="0.3"/>
  <cols>
    <col min="1" max="1" width="51.21875" style="31" customWidth="1"/>
    <col min="2" max="4" width="13.6640625" style="31" customWidth="1"/>
    <col min="5" max="5" width="8.88671875" style="31"/>
    <col min="6" max="6" width="35.5546875" style="31" customWidth="1"/>
    <col min="7" max="7" width="16.6640625" style="31" customWidth="1"/>
    <col min="8" max="16384" width="8.88671875" style="31"/>
  </cols>
  <sheetData>
    <row r="1" spans="1:4" x14ac:dyDescent="0.3">
      <c r="A1" s="33" t="s">
        <v>50</v>
      </c>
      <c r="B1" s="45" t="s">
        <v>86</v>
      </c>
      <c r="C1" s="30"/>
      <c r="D1" s="30"/>
    </row>
    <row r="2" spans="1:4" x14ac:dyDescent="0.3">
      <c r="B2" s="32" t="s">
        <v>54</v>
      </c>
      <c r="C2" s="32" t="s">
        <v>55</v>
      </c>
      <c r="D2" s="32" t="s">
        <v>56</v>
      </c>
    </row>
    <row r="3" spans="1:4" x14ac:dyDescent="0.3">
      <c r="B3" s="32" t="s">
        <v>51</v>
      </c>
      <c r="C3" s="32" t="s">
        <v>51</v>
      </c>
      <c r="D3" s="32" t="s">
        <v>51</v>
      </c>
    </row>
    <row r="4" spans="1:4" x14ac:dyDescent="0.3">
      <c r="A4" s="33" t="s">
        <v>62</v>
      </c>
      <c r="B4" s="30">
        <v>18300.32</v>
      </c>
      <c r="C4" s="30">
        <f>B17</f>
        <v>35749.320000000007</v>
      </c>
      <c r="D4" s="40">
        <f>C17</f>
        <v>41753.320000000007</v>
      </c>
    </row>
    <row r="5" spans="1:4" x14ac:dyDescent="0.3">
      <c r="B5" s="34"/>
      <c r="C5" s="34"/>
      <c r="D5" s="34"/>
    </row>
    <row r="6" spans="1:4" x14ac:dyDescent="0.3">
      <c r="A6" s="33" t="s">
        <v>60</v>
      </c>
      <c r="B6" s="30">
        <f>'Cash receipts - Solution'!B6</f>
        <v>63921</v>
      </c>
      <c r="C6" s="30">
        <f>'Cash receipts - Solution'!C6</f>
        <v>69736</v>
      </c>
      <c r="D6" s="30">
        <f>'Cash receipts - Solution'!D6</f>
        <v>50134</v>
      </c>
    </row>
    <row r="7" spans="1:4" x14ac:dyDescent="0.3">
      <c r="B7" s="30"/>
      <c r="C7" s="30"/>
      <c r="D7" s="30"/>
    </row>
    <row r="8" spans="1:4" x14ac:dyDescent="0.3">
      <c r="A8" s="33" t="s">
        <v>64</v>
      </c>
      <c r="B8" s="30"/>
      <c r="C8" s="30"/>
      <c r="D8" s="30"/>
    </row>
    <row r="9" spans="1:4" x14ac:dyDescent="0.3">
      <c r="A9" s="31" t="s">
        <v>65</v>
      </c>
      <c r="B9" s="30">
        <v>13460</v>
      </c>
      <c r="C9" s="30">
        <v>22600</v>
      </c>
      <c r="D9" s="30">
        <v>25400</v>
      </c>
    </row>
    <row r="10" spans="1:4" x14ac:dyDescent="0.3">
      <c r="A10" s="31" t="s">
        <v>66</v>
      </c>
      <c r="B10" s="30">
        <v>3400</v>
      </c>
      <c r="C10" s="30">
        <v>4500</v>
      </c>
      <c r="D10" s="30">
        <v>6900</v>
      </c>
    </row>
    <row r="11" spans="1:4" x14ac:dyDescent="0.3">
      <c r="A11" s="31" t="s">
        <v>67</v>
      </c>
      <c r="B11" s="30">
        <v>2500</v>
      </c>
      <c r="C11" s="30">
        <v>2800</v>
      </c>
      <c r="D11" s="30">
        <v>2800</v>
      </c>
    </row>
    <row r="12" spans="1:4" x14ac:dyDescent="0.3">
      <c r="A12" s="31" t="s">
        <v>68</v>
      </c>
      <c r="B12" s="30">
        <v>1350</v>
      </c>
      <c r="C12" s="30">
        <v>1350</v>
      </c>
      <c r="D12" s="30">
        <v>1350</v>
      </c>
    </row>
    <row r="13" spans="1:4" x14ac:dyDescent="0.3">
      <c r="A13" s="31" t="s">
        <v>69</v>
      </c>
      <c r="B13" s="30">
        <v>2870</v>
      </c>
      <c r="C13" s="30">
        <v>2560</v>
      </c>
      <c r="D13" s="30">
        <v>2560</v>
      </c>
    </row>
    <row r="14" spans="1:4" ht="18.600000000000001" thickBot="1" x14ac:dyDescent="0.35">
      <c r="A14" s="31" t="s">
        <v>53</v>
      </c>
      <c r="B14" s="30">
        <v>22892</v>
      </c>
      <c r="C14" s="30">
        <v>29922</v>
      </c>
      <c r="D14" s="30">
        <v>24395</v>
      </c>
    </row>
    <row r="15" spans="1:4" ht="19.2" thickTop="1" thickBot="1" x14ac:dyDescent="0.35">
      <c r="A15" s="33" t="s">
        <v>61</v>
      </c>
      <c r="B15" s="35">
        <f>SUM(B9:B14)</f>
        <v>46472</v>
      </c>
      <c r="C15" s="35">
        <f t="shared" ref="C15:D15" si="0">SUM(C9:C14)</f>
        <v>63732</v>
      </c>
      <c r="D15" s="38">
        <f t="shared" si="0"/>
        <v>63405</v>
      </c>
    </row>
    <row r="16" spans="1:4" ht="18.600000000000001" thickTop="1" x14ac:dyDescent="0.3">
      <c r="B16" s="30"/>
      <c r="C16" s="30"/>
      <c r="D16" s="30"/>
    </row>
    <row r="17" spans="1:4" x14ac:dyDescent="0.3">
      <c r="A17" s="33" t="s">
        <v>63</v>
      </c>
      <c r="B17" s="36">
        <f>B4+B6-B15</f>
        <v>35749.320000000007</v>
      </c>
      <c r="C17" s="39">
        <f>C4+C6-C15</f>
        <v>41753.320000000007</v>
      </c>
      <c r="D17" s="36">
        <f>F2+D6-D15</f>
        <v>-13271</v>
      </c>
    </row>
    <row r="18" spans="1:4" x14ac:dyDescent="0.3">
      <c r="B18" s="37"/>
      <c r="C18" s="37"/>
      <c r="D18" s="3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232BB-01E2-417A-A692-887D9EC7A524}">
  <dimension ref="A1:K27"/>
  <sheetViews>
    <sheetView workbookViewId="0"/>
  </sheetViews>
  <sheetFormatPr defaultRowHeight="14.4" x14ac:dyDescent="0.3"/>
  <cols>
    <col min="1" max="1" width="52.21875" customWidth="1"/>
    <col min="2" max="2" width="14.88671875" customWidth="1"/>
  </cols>
  <sheetData>
    <row r="1" spans="1:11" ht="21" customHeight="1" x14ac:dyDescent="0.3">
      <c r="A1" s="33" t="s">
        <v>78</v>
      </c>
      <c r="B1" s="32"/>
      <c r="C1" s="31"/>
      <c r="D1" s="31"/>
      <c r="E1" s="31"/>
      <c r="F1" s="31"/>
      <c r="G1" s="31"/>
      <c r="H1" s="31"/>
      <c r="I1" s="31"/>
      <c r="J1" s="31"/>
      <c r="K1" s="31"/>
    </row>
    <row r="2" spans="1:11" ht="25.2" customHeight="1" x14ac:dyDescent="0.3">
      <c r="A2" s="31" t="s">
        <v>74</v>
      </c>
      <c r="B2" s="42">
        <v>18.989999999999998</v>
      </c>
      <c r="C2" s="31"/>
      <c r="D2" s="31"/>
      <c r="E2" s="31"/>
      <c r="F2" s="31"/>
      <c r="G2" s="31"/>
      <c r="H2" s="31"/>
      <c r="I2" s="31"/>
      <c r="J2" s="31"/>
      <c r="K2" s="31"/>
    </row>
    <row r="3" spans="1:11" ht="25.2" customHeight="1" x14ac:dyDescent="0.3">
      <c r="A3" s="31" t="s">
        <v>75</v>
      </c>
      <c r="B3" s="42">
        <v>4.8499999999999996</v>
      </c>
      <c r="C3" s="31"/>
      <c r="D3" s="31"/>
      <c r="E3" s="31"/>
      <c r="F3" s="31"/>
      <c r="G3" s="31"/>
      <c r="H3" s="31"/>
      <c r="I3" s="31"/>
      <c r="J3" s="31"/>
      <c r="K3" s="31"/>
    </row>
    <row r="4" spans="1:11" ht="25.2" customHeight="1" x14ac:dyDescent="0.3">
      <c r="A4" s="31" t="s">
        <v>76</v>
      </c>
      <c r="B4" s="43">
        <v>75000</v>
      </c>
      <c r="C4" s="31"/>
      <c r="D4" s="31"/>
      <c r="E4" s="31"/>
      <c r="F4" s="31"/>
      <c r="G4" s="31"/>
      <c r="H4" s="31"/>
      <c r="I4" s="31"/>
      <c r="J4" s="31"/>
      <c r="K4" s="31"/>
    </row>
    <row r="5" spans="1:11" ht="25.2" customHeight="1" x14ac:dyDescent="0.3">
      <c r="A5" s="31" t="s">
        <v>81</v>
      </c>
      <c r="B5" s="31">
        <v>12000</v>
      </c>
      <c r="C5" s="31"/>
      <c r="D5" s="31"/>
      <c r="E5" s="31"/>
      <c r="F5" s="31"/>
      <c r="G5" s="31"/>
      <c r="H5" s="31"/>
      <c r="I5" s="31"/>
      <c r="J5" s="31"/>
      <c r="K5" s="31"/>
    </row>
    <row r="6" spans="1:11" ht="21" customHeight="1" x14ac:dyDescent="0.3">
      <c r="A6" s="31"/>
      <c r="B6" s="31"/>
      <c r="C6" s="31"/>
      <c r="D6" s="31"/>
      <c r="E6" s="31"/>
      <c r="F6" s="31"/>
      <c r="G6" s="31"/>
      <c r="H6" s="31"/>
      <c r="I6" s="31"/>
      <c r="J6" s="31"/>
      <c r="K6" s="31"/>
    </row>
    <row r="7" spans="1:11" ht="21" customHeight="1" x14ac:dyDescent="0.3">
      <c r="A7" s="31"/>
      <c r="B7" s="31"/>
      <c r="C7" s="31"/>
      <c r="D7" s="31"/>
      <c r="E7" s="31"/>
      <c r="F7" s="31"/>
      <c r="G7" s="31"/>
      <c r="H7" s="31"/>
      <c r="I7" s="31"/>
      <c r="J7" s="31"/>
      <c r="K7" s="31"/>
    </row>
    <row r="8" spans="1:11" ht="21" customHeight="1" x14ac:dyDescent="0.3">
      <c r="A8" s="31" t="s">
        <v>77</v>
      </c>
      <c r="B8" s="44">
        <f>B4/(B2-B3)</f>
        <v>5304.1018387553049</v>
      </c>
      <c r="C8" s="31"/>
      <c r="D8" s="31"/>
      <c r="E8" s="31"/>
      <c r="F8" s="31"/>
      <c r="G8" s="31"/>
      <c r="H8" s="31"/>
      <c r="I8" s="31"/>
      <c r="J8" s="31"/>
      <c r="K8" s="31"/>
    </row>
    <row r="9" spans="1:11" ht="21" customHeight="1" x14ac:dyDescent="0.3">
      <c r="A9" s="31"/>
      <c r="B9" s="31"/>
      <c r="C9" s="31"/>
      <c r="D9" s="31"/>
      <c r="E9" s="31"/>
      <c r="F9" s="31"/>
      <c r="G9" s="31"/>
      <c r="H9" s="31"/>
      <c r="I9" s="31"/>
      <c r="J9" s="31"/>
      <c r="K9" s="31"/>
    </row>
    <row r="10" spans="1:11" ht="21" customHeight="1" x14ac:dyDescent="0.3">
      <c r="A10" s="31" t="s">
        <v>80</v>
      </c>
      <c r="B10" s="41">
        <f>(B5-B8)/B5</f>
        <v>0.55799151343705788</v>
      </c>
      <c r="C10" s="31"/>
      <c r="D10" s="31"/>
      <c r="E10" s="31"/>
      <c r="F10" s="31"/>
      <c r="G10" s="31"/>
      <c r="H10" s="31"/>
      <c r="I10" s="31"/>
      <c r="J10" s="31"/>
      <c r="K10" s="31"/>
    </row>
    <row r="11" spans="1:11" ht="21" customHeight="1" x14ac:dyDescent="0.3">
      <c r="A11" s="31"/>
      <c r="B11" s="31"/>
      <c r="C11" s="31"/>
      <c r="D11" s="31"/>
      <c r="E11" s="31"/>
      <c r="F11" s="31"/>
      <c r="G11" s="31"/>
      <c r="H11" s="31"/>
      <c r="I11" s="31"/>
      <c r="J11" s="31"/>
      <c r="K11" s="31"/>
    </row>
    <row r="12" spans="1:11" ht="21" customHeight="1" x14ac:dyDescent="0.3">
      <c r="A12" s="31" t="s">
        <v>79</v>
      </c>
      <c r="B12" s="44">
        <f>(B4+40000)/(B2-B3)</f>
        <v>8132.9561527581336</v>
      </c>
      <c r="C12" s="31"/>
      <c r="D12" s="31"/>
      <c r="E12" s="31"/>
      <c r="F12" s="31"/>
      <c r="G12" s="31"/>
      <c r="H12" s="31"/>
      <c r="I12" s="31"/>
      <c r="J12" s="31"/>
      <c r="K12" s="31"/>
    </row>
    <row r="13" spans="1:11" ht="18" x14ac:dyDescent="0.3">
      <c r="A13" s="31"/>
      <c r="B13" s="31"/>
      <c r="C13" s="31"/>
      <c r="D13" s="31"/>
      <c r="E13" s="31"/>
      <c r="F13" s="31"/>
      <c r="G13" s="31"/>
      <c r="H13" s="31"/>
      <c r="I13" s="31"/>
      <c r="J13" s="31"/>
      <c r="K13" s="31"/>
    </row>
    <row r="14" spans="1:11" ht="18" x14ac:dyDescent="0.3">
      <c r="A14" s="31"/>
      <c r="B14" s="31"/>
      <c r="C14" s="31"/>
      <c r="D14" s="31"/>
      <c r="E14" s="31"/>
      <c r="F14" s="31"/>
      <c r="G14" s="31"/>
      <c r="H14" s="31"/>
      <c r="I14" s="31"/>
      <c r="J14" s="31"/>
      <c r="K14" s="31"/>
    </row>
    <row r="15" spans="1:11" ht="18" x14ac:dyDescent="0.3">
      <c r="A15" s="31"/>
      <c r="B15" s="31"/>
      <c r="C15" s="31"/>
      <c r="D15" s="31"/>
      <c r="E15" s="31"/>
      <c r="F15" s="31"/>
      <c r="G15" s="31"/>
      <c r="H15" s="31"/>
      <c r="I15" s="31"/>
      <c r="J15" s="31"/>
      <c r="K15" s="31"/>
    </row>
    <row r="16" spans="1:11" ht="18" x14ac:dyDescent="0.3">
      <c r="A16" s="31"/>
      <c r="B16" s="31"/>
      <c r="C16" s="31"/>
      <c r="D16" s="31"/>
      <c r="E16" s="31"/>
      <c r="F16" s="31"/>
      <c r="G16" s="31"/>
      <c r="H16" s="31"/>
      <c r="I16" s="31"/>
      <c r="J16" s="31"/>
      <c r="K16" s="31"/>
    </row>
    <row r="17" spans="1:11" ht="18" x14ac:dyDescent="0.3">
      <c r="A17" s="31"/>
      <c r="B17" s="31"/>
      <c r="C17" s="31"/>
      <c r="D17" s="31"/>
      <c r="E17" s="31"/>
      <c r="F17" s="31"/>
      <c r="G17" s="31"/>
      <c r="H17" s="31"/>
      <c r="I17" s="31"/>
      <c r="J17" s="31"/>
      <c r="K17" s="31"/>
    </row>
    <row r="18" spans="1:11" ht="18" x14ac:dyDescent="0.3">
      <c r="A18" s="31"/>
      <c r="B18" s="31"/>
      <c r="C18" s="31"/>
      <c r="D18" s="31"/>
      <c r="E18" s="31"/>
      <c r="F18" s="31"/>
      <c r="G18" s="31"/>
      <c r="H18" s="31"/>
      <c r="I18" s="31"/>
      <c r="J18" s="31"/>
      <c r="K18" s="31"/>
    </row>
    <row r="19" spans="1:11" ht="18" x14ac:dyDescent="0.3">
      <c r="A19" s="31"/>
      <c r="B19" s="31"/>
      <c r="C19" s="31"/>
      <c r="D19" s="31"/>
      <c r="E19" s="31"/>
      <c r="F19" s="31"/>
      <c r="G19" s="31"/>
      <c r="H19" s="31"/>
      <c r="I19" s="31"/>
      <c r="J19" s="31"/>
      <c r="K19" s="31"/>
    </row>
    <row r="20" spans="1:11" ht="18" x14ac:dyDescent="0.3">
      <c r="A20" s="31"/>
      <c r="B20" s="31"/>
      <c r="C20" s="31"/>
      <c r="D20" s="31"/>
      <c r="E20" s="31"/>
      <c r="F20" s="31"/>
      <c r="G20" s="31"/>
      <c r="H20" s="31"/>
      <c r="I20" s="31"/>
      <c r="J20" s="31"/>
      <c r="K20" s="31"/>
    </row>
    <row r="21" spans="1:11" ht="18" x14ac:dyDescent="0.3">
      <c r="A21" s="31"/>
      <c r="B21" s="31"/>
      <c r="C21" s="31"/>
      <c r="D21" s="31"/>
      <c r="E21" s="31"/>
      <c r="F21" s="31"/>
      <c r="G21" s="31"/>
      <c r="H21" s="31"/>
      <c r="I21" s="31"/>
      <c r="J21" s="31"/>
      <c r="K21" s="31"/>
    </row>
    <row r="22" spans="1:11" ht="18" x14ac:dyDescent="0.3">
      <c r="A22" s="31"/>
      <c r="B22" s="31"/>
      <c r="C22" s="31"/>
      <c r="D22" s="31"/>
      <c r="E22" s="31"/>
      <c r="F22" s="31"/>
      <c r="G22" s="31"/>
      <c r="H22" s="31"/>
      <c r="I22" s="31"/>
      <c r="J22" s="31"/>
      <c r="K22" s="31"/>
    </row>
    <row r="23" spans="1:11" ht="18" x14ac:dyDescent="0.3">
      <c r="A23" s="31"/>
      <c r="B23" s="31"/>
      <c r="C23" s="31"/>
      <c r="D23" s="31"/>
      <c r="E23" s="31"/>
      <c r="F23" s="31"/>
      <c r="G23" s="31"/>
      <c r="H23" s="31"/>
      <c r="I23" s="31"/>
      <c r="J23" s="31"/>
      <c r="K23" s="31"/>
    </row>
    <row r="24" spans="1:11" ht="18" x14ac:dyDescent="0.3">
      <c r="A24" s="31"/>
      <c r="B24" s="31"/>
      <c r="C24" s="31"/>
      <c r="D24" s="31"/>
      <c r="E24" s="31"/>
      <c r="F24" s="31"/>
      <c r="G24" s="31"/>
      <c r="H24" s="31"/>
      <c r="I24" s="31"/>
      <c r="J24" s="31"/>
      <c r="K24" s="31"/>
    </row>
    <row r="25" spans="1:11" ht="18" x14ac:dyDescent="0.3">
      <c r="A25" s="31"/>
      <c r="B25" s="31"/>
      <c r="C25" s="31"/>
      <c r="D25" s="31"/>
      <c r="E25" s="31"/>
      <c r="F25" s="31"/>
      <c r="G25" s="31"/>
      <c r="H25" s="31"/>
      <c r="I25" s="31"/>
      <c r="J25" s="31"/>
      <c r="K25" s="31"/>
    </row>
    <row r="26" spans="1:11" ht="18" x14ac:dyDescent="0.3">
      <c r="A26" s="31"/>
      <c r="B26" s="31"/>
      <c r="C26" s="31"/>
      <c r="D26" s="31"/>
      <c r="E26" s="31"/>
      <c r="F26" s="31"/>
      <c r="G26" s="31"/>
      <c r="H26" s="31"/>
      <c r="I26" s="31"/>
      <c r="J26" s="31"/>
      <c r="K26" s="31"/>
    </row>
    <row r="27" spans="1:11" ht="18" x14ac:dyDescent="0.3">
      <c r="A27" s="31"/>
      <c r="B27" s="31"/>
      <c r="C27" s="31"/>
      <c r="D27" s="31"/>
      <c r="E27" s="31"/>
      <c r="F27" s="31"/>
      <c r="G27" s="31"/>
      <c r="H27" s="31"/>
      <c r="I27" s="31"/>
      <c r="J27" s="31"/>
      <c r="K27" s="31"/>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4D1D7-6A02-4C48-9FE9-CA5295598666}">
  <dimension ref="A1:C13"/>
  <sheetViews>
    <sheetView tabSelected="1" workbookViewId="0"/>
  </sheetViews>
  <sheetFormatPr defaultRowHeight="14.4" x14ac:dyDescent="0.3"/>
  <cols>
    <col min="1" max="1" width="144.88671875" customWidth="1"/>
    <col min="2" max="3" width="15.88671875" customWidth="1"/>
    <col min="8" max="8" width="30.88671875" customWidth="1"/>
  </cols>
  <sheetData>
    <row r="1" spans="1:3" ht="34.799999999999997" customHeight="1" thickBot="1" x14ac:dyDescent="0.35">
      <c r="A1" s="6" t="s">
        <v>72</v>
      </c>
    </row>
    <row r="2" spans="1:3" ht="25.2" customHeight="1" x14ac:dyDescent="0.3">
      <c r="A2" s="58"/>
      <c r="B2" s="58" t="s">
        <v>2</v>
      </c>
      <c r="C2" s="58" t="s">
        <v>3</v>
      </c>
    </row>
    <row r="3" spans="1:3" ht="15" thickBot="1" x14ac:dyDescent="0.35">
      <c r="A3" s="59"/>
      <c r="B3" s="59"/>
      <c r="C3" s="59" t="s">
        <v>0</v>
      </c>
    </row>
    <row r="4" spans="1:3" s="3" customFormat="1" ht="38.4" customHeight="1" thickTop="1" thickBot="1" x14ac:dyDescent="0.35">
      <c r="A4" s="60" t="s">
        <v>88</v>
      </c>
      <c r="B4" s="61"/>
      <c r="C4" s="62"/>
    </row>
    <row r="5" spans="1:3" s="3" customFormat="1" ht="61.2" customHeight="1" thickTop="1" thickBot="1" x14ac:dyDescent="0.35">
      <c r="A5" s="4" t="s">
        <v>87</v>
      </c>
      <c r="B5" s="5"/>
      <c r="C5" s="5">
        <v>3</v>
      </c>
    </row>
    <row r="6" spans="1:3" s="3" customFormat="1" ht="61.2" customHeight="1" thickTop="1" thickBot="1" x14ac:dyDescent="0.35">
      <c r="A6" s="4" t="s">
        <v>89</v>
      </c>
      <c r="B6" s="5"/>
      <c r="C6" s="5">
        <v>1</v>
      </c>
    </row>
    <row r="7" spans="1:3" s="3" customFormat="1" ht="38.4" customHeight="1" thickTop="1" thickBot="1" x14ac:dyDescent="0.35">
      <c r="A7" s="60" t="s">
        <v>90</v>
      </c>
      <c r="B7" s="61"/>
      <c r="C7" s="62"/>
    </row>
    <row r="8" spans="1:3" s="3" customFormat="1" ht="61.2" customHeight="1" thickTop="1" thickBot="1" x14ac:dyDescent="0.35">
      <c r="A8" s="4" t="s">
        <v>92</v>
      </c>
      <c r="B8" s="5">
        <v>3</v>
      </c>
      <c r="C8" s="5">
        <v>3</v>
      </c>
    </row>
    <row r="9" spans="1:3" s="3" customFormat="1" ht="38.4" customHeight="1" thickTop="1" thickBot="1" x14ac:dyDescent="0.35">
      <c r="A9" s="60" t="s">
        <v>91</v>
      </c>
      <c r="B9" s="61"/>
      <c r="C9" s="62"/>
    </row>
    <row r="10" spans="1:3" s="3" customFormat="1" ht="80.400000000000006" customHeight="1" thickTop="1" thickBot="1" x14ac:dyDescent="0.35">
      <c r="A10" s="4" t="s">
        <v>93</v>
      </c>
      <c r="B10" s="5">
        <v>3</v>
      </c>
      <c r="C10" s="5">
        <v>3</v>
      </c>
    </row>
    <row r="11" spans="1:3" ht="15" thickTop="1" x14ac:dyDescent="0.3"/>
    <row r="13" spans="1:3" x14ac:dyDescent="0.3">
      <c r="A13" t="s">
        <v>1</v>
      </c>
    </row>
  </sheetData>
  <mergeCells count="6">
    <mergeCell ref="A9:C9"/>
    <mergeCell ref="B2:B3"/>
    <mergeCell ref="C2:C3"/>
    <mergeCell ref="A2:A3"/>
    <mergeCell ref="A4:C4"/>
    <mergeCell ref="A7:C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90CD1-D389-4335-B90B-88FFD353922F}">
  <dimension ref="A1:L27"/>
  <sheetViews>
    <sheetView workbookViewId="0"/>
  </sheetViews>
  <sheetFormatPr defaultRowHeight="15" x14ac:dyDescent="0.25"/>
  <cols>
    <col min="1" max="1" width="47.88671875" style="9" customWidth="1"/>
    <col min="2" max="2" width="29.77734375" style="9" customWidth="1"/>
    <col min="3" max="6" width="20.44140625" style="9" customWidth="1"/>
    <col min="7" max="7" width="23.5546875" style="9" customWidth="1"/>
    <col min="8" max="8" width="20.44140625" style="9" customWidth="1"/>
    <col min="9" max="9" width="11.33203125" style="9" customWidth="1"/>
    <col min="10" max="11" width="8.88671875" style="9"/>
    <col min="12" max="12" width="39.33203125" style="9" customWidth="1"/>
    <col min="13" max="16384" width="8.88671875" style="9"/>
  </cols>
  <sheetData>
    <row r="1" spans="1:12" ht="82.8" customHeight="1" thickTop="1" thickBot="1" x14ac:dyDescent="0.3">
      <c r="A1" s="23" t="s">
        <v>5</v>
      </c>
      <c r="B1" s="10" t="s">
        <v>28</v>
      </c>
      <c r="C1" s="10" t="s">
        <v>29</v>
      </c>
      <c r="D1" s="10" t="s">
        <v>19</v>
      </c>
      <c r="E1" s="10" t="s">
        <v>20</v>
      </c>
      <c r="F1" s="10" t="s">
        <v>21</v>
      </c>
      <c r="G1" s="10" t="s">
        <v>6</v>
      </c>
      <c r="H1" s="19"/>
    </row>
    <row r="2" spans="1:12" ht="25.8" customHeight="1" thickTop="1" thickBot="1" x14ac:dyDescent="0.3">
      <c r="A2" s="11" t="s">
        <v>7</v>
      </c>
      <c r="B2" s="48"/>
      <c r="C2" s="49"/>
      <c r="D2" s="49"/>
      <c r="E2" s="49"/>
      <c r="F2" s="49"/>
      <c r="G2" s="50"/>
      <c r="H2" s="19"/>
      <c r="L2" s="9" t="s">
        <v>38</v>
      </c>
    </row>
    <row r="3" spans="1:12" ht="25.8" customHeight="1" thickTop="1" thickBot="1" x14ac:dyDescent="0.3">
      <c r="A3" s="20" t="s">
        <v>22</v>
      </c>
      <c r="B3" s="21">
        <v>20</v>
      </c>
      <c r="C3" s="21"/>
      <c r="D3" s="22">
        <v>1000000</v>
      </c>
      <c r="E3" s="21">
        <v>5000</v>
      </c>
      <c r="F3" s="21">
        <v>800000</v>
      </c>
      <c r="G3" s="21">
        <v>1100000</v>
      </c>
      <c r="H3" s="19"/>
      <c r="L3" s="9" t="s">
        <v>30</v>
      </c>
    </row>
    <row r="4" spans="1:12" ht="25.8" customHeight="1" thickTop="1" thickBot="1" x14ac:dyDescent="0.3">
      <c r="A4" s="20" t="s">
        <v>23</v>
      </c>
      <c r="B4" s="21">
        <v>2</v>
      </c>
      <c r="C4" s="21"/>
      <c r="D4" s="22">
        <v>250000</v>
      </c>
      <c r="E4" s="21">
        <v>2500</v>
      </c>
      <c r="F4" s="21">
        <v>200000</v>
      </c>
      <c r="G4" s="21">
        <v>100000</v>
      </c>
      <c r="H4" s="19"/>
      <c r="L4" s="9" t="s">
        <v>19</v>
      </c>
    </row>
    <row r="5" spans="1:12" ht="25.8" customHeight="1" thickTop="1" thickBot="1" x14ac:dyDescent="0.3">
      <c r="A5" s="11" t="s">
        <v>27</v>
      </c>
      <c r="B5" s="51"/>
      <c r="C5" s="52"/>
      <c r="D5" s="52"/>
      <c r="E5" s="52"/>
      <c r="F5" s="52"/>
      <c r="G5" s="53"/>
      <c r="H5" s="19"/>
      <c r="L5" s="9" t="s">
        <v>20</v>
      </c>
    </row>
    <row r="6" spans="1:12" ht="25.8" customHeight="1" thickTop="1" thickBot="1" x14ac:dyDescent="0.3">
      <c r="A6" s="20" t="s">
        <v>24</v>
      </c>
      <c r="B6" s="22">
        <v>3</v>
      </c>
      <c r="C6" s="22">
        <v>74500</v>
      </c>
      <c r="D6" s="22"/>
      <c r="E6" s="22"/>
      <c r="F6" s="22"/>
      <c r="G6" s="22">
        <v>200000</v>
      </c>
      <c r="H6" s="19"/>
      <c r="L6" s="9" t="s">
        <v>21</v>
      </c>
    </row>
    <row r="7" spans="1:12" ht="25.8" customHeight="1" thickTop="1" thickBot="1" x14ac:dyDescent="0.3">
      <c r="A7" s="20" t="s">
        <v>25</v>
      </c>
      <c r="B7" s="22">
        <v>15</v>
      </c>
      <c r="C7" s="22">
        <v>92500</v>
      </c>
      <c r="D7" s="22"/>
      <c r="E7" s="22"/>
      <c r="F7" s="22"/>
      <c r="G7" s="22">
        <v>500000</v>
      </c>
      <c r="H7" s="19"/>
      <c r="L7" s="9" t="s">
        <v>6</v>
      </c>
    </row>
    <row r="8" spans="1:12" ht="25.8" customHeight="1" thickTop="1" thickBot="1" x14ac:dyDescent="0.3">
      <c r="A8" s="20" t="s">
        <v>26</v>
      </c>
      <c r="B8" s="22">
        <v>10</v>
      </c>
      <c r="C8" s="22">
        <v>140800</v>
      </c>
      <c r="D8" s="22"/>
      <c r="E8" s="22"/>
      <c r="F8" s="22"/>
      <c r="G8" s="22">
        <v>100000</v>
      </c>
      <c r="H8" s="19"/>
      <c r="L8" s="9" t="s">
        <v>11</v>
      </c>
    </row>
    <row r="9" spans="1:12" ht="25.8" customHeight="1" thickTop="1" thickBot="1" x14ac:dyDescent="0.3">
      <c r="A9" s="11" t="s">
        <v>14</v>
      </c>
      <c r="B9" s="22">
        <f>SUM(B3:B8)</f>
        <v>50</v>
      </c>
      <c r="C9" s="22">
        <f t="shared" ref="C9:G9" si="0">SUM(C3:C8)</f>
        <v>307800</v>
      </c>
      <c r="D9" s="22">
        <f t="shared" si="0"/>
        <v>1250000</v>
      </c>
      <c r="E9" s="22">
        <f t="shared" si="0"/>
        <v>7500</v>
      </c>
      <c r="F9" s="22">
        <f t="shared" si="0"/>
        <v>1000000</v>
      </c>
      <c r="G9" s="22">
        <f t="shared" si="0"/>
        <v>2000000</v>
      </c>
      <c r="H9" s="19"/>
    </row>
    <row r="10" spans="1:12" ht="37.799999999999997" customHeight="1" thickTop="1" thickBot="1" x14ac:dyDescent="0.35">
      <c r="A10"/>
      <c r="B10" s="19"/>
      <c r="C10" s="19"/>
      <c r="D10" s="19"/>
      <c r="E10" s="19"/>
      <c r="F10" s="19"/>
      <c r="G10" s="19"/>
      <c r="H10" s="19"/>
    </row>
    <row r="11" spans="1:12" s="16" customFormat="1" ht="33" customHeight="1" thickTop="1" thickBot="1" x14ac:dyDescent="0.35">
      <c r="A11" s="56"/>
      <c r="B11" s="54" t="s">
        <v>10</v>
      </c>
      <c r="C11" s="46" t="s">
        <v>8</v>
      </c>
      <c r="D11" s="47"/>
      <c r="E11" s="46" t="s">
        <v>37</v>
      </c>
      <c r="F11" s="47"/>
      <c r="G11" s="47"/>
      <c r="H11" s="46" t="s">
        <v>9</v>
      </c>
      <c r="I11" s="15"/>
    </row>
    <row r="12" spans="1:12" s="16" customFormat="1" ht="76.2" customHeight="1" thickTop="1" thickBot="1" x14ac:dyDescent="0.35">
      <c r="A12" s="57"/>
      <c r="B12" s="55"/>
      <c r="C12" s="24" t="s">
        <v>22</v>
      </c>
      <c r="D12" s="24" t="s">
        <v>23</v>
      </c>
      <c r="E12" s="24" t="s">
        <v>24</v>
      </c>
      <c r="F12" s="24" t="s">
        <v>25</v>
      </c>
      <c r="G12" s="24" t="s">
        <v>26</v>
      </c>
      <c r="H12" s="47"/>
      <c r="I12" s="15"/>
    </row>
    <row r="13" spans="1:12" ht="39.6" customHeight="1" thickTop="1" thickBot="1" x14ac:dyDescent="0.3">
      <c r="A13" s="13" t="s">
        <v>30</v>
      </c>
      <c r="B13" s="17"/>
      <c r="C13" s="12"/>
      <c r="D13" s="12"/>
      <c r="E13" s="12"/>
      <c r="F13" s="12"/>
      <c r="G13" s="12"/>
      <c r="H13" s="12">
        <v>307800</v>
      </c>
      <c r="I13" s="18"/>
      <c r="J13" s="14"/>
    </row>
    <row r="14" spans="1:12" ht="39.6" customHeight="1" thickTop="1" thickBot="1" x14ac:dyDescent="0.3">
      <c r="A14" s="13" t="s">
        <v>12</v>
      </c>
      <c r="B14" s="17"/>
      <c r="C14" s="12"/>
      <c r="D14" s="12"/>
      <c r="E14" s="12"/>
      <c r="F14" s="12"/>
      <c r="G14" s="12"/>
      <c r="H14" s="12">
        <v>800000</v>
      </c>
      <c r="I14" s="18"/>
      <c r="J14" s="14"/>
    </row>
    <row r="15" spans="1:12" ht="39.6" customHeight="1" thickTop="1" thickBot="1" x14ac:dyDescent="0.3">
      <c r="A15" s="13" t="s">
        <v>13</v>
      </c>
      <c r="B15" s="17"/>
      <c r="C15" s="12"/>
      <c r="D15" s="12"/>
      <c r="E15" s="12"/>
      <c r="F15" s="12"/>
      <c r="G15" s="12"/>
      <c r="H15" s="12">
        <v>100000</v>
      </c>
      <c r="I15" s="18"/>
      <c r="J15" s="14"/>
    </row>
    <row r="16" spans="1:12" ht="39.6" customHeight="1" thickTop="1" thickBot="1" x14ac:dyDescent="0.3">
      <c r="A16" s="13" t="s">
        <v>31</v>
      </c>
      <c r="B16" s="17"/>
      <c r="C16" s="12"/>
      <c r="D16" s="12"/>
      <c r="E16" s="12"/>
      <c r="F16" s="12"/>
      <c r="G16" s="12"/>
      <c r="H16" s="12">
        <v>550000</v>
      </c>
      <c r="I16" s="18"/>
      <c r="J16" s="14"/>
    </row>
    <row r="17" spans="1:10" ht="6.6" customHeight="1" thickTop="1" thickBot="1" x14ac:dyDescent="0.3">
      <c r="A17" s="27"/>
      <c r="B17" s="27"/>
      <c r="C17" s="26"/>
      <c r="D17" s="26"/>
      <c r="E17" s="26"/>
      <c r="F17" s="26"/>
      <c r="G17" s="26"/>
      <c r="H17" s="26"/>
      <c r="I17" s="19"/>
    </row>
    <row r="18" spans="1:10" ht="39.6" customHeight="1" thickTop="1" thickBot="1" x14ac:dyDescent="0.3">
      <c r="A18" s="13" t="s">
        <v>35</v>
      </c>
      <c r="B18" s="25"/>
      <c r="C18" s="12">
        <f>SUM(C13:C16)</f>
        <v>0</v>
      </c>
      <c r="D18" s="12">
        <f t="shared" ref="D18:H18" si="1">SUM(D13:D16)</f>
        <v>0</v>
      </c>
      <c r="E18" s="12">
        <f t="shared" si="1"/>
        <v>0</v>
      </c>
      <c r="F18" s="12">
        <f t="shared" si="1"/>
        <v>0</v>
      </c>
      <c r="G18" s="12">
        <f t="shared" si="1"/>
        <v>0</v>
      </c>
      <c r="H18" s="12">
        <f t="shared" si="1"/>
        <v>1757800</v>
      </c>
      <c r="I18" s="18"/>
      <c r="J18" s="14"/>
    </row>
    <row r="19" spans="1:10" ht="39.6" customHeight="1" thickTop="1" thickBot="1" x14ac:dyDescent="0.3">
      <c r="A19" s="13" t="s">
        <v>32</v>
      </c>
      <c r="B19" s="25"/>
      <c r="C19" s="12"/>
      <c r="D19" s="12"/>
      <c r="E19" s="12"/>
      <c r="F19" s="26"/>
      <c r="G19" s="26"/>
      <c r="H19" s="26"/>
      <c r="I19" s="18"/>
      <c r="J19" s="14"/>
    </row>
    <row r="20" spans="1:10" ht="39.6" customHeight="1" thickTop="1" thickBot="1" x14ac:dyDescent="0.3">
      <c r="A20" s="13" t="s">
        <v>33</v>
      </c>
      <c r="B20" s="25"/>
      <c r="C20" s="12"/>
      <c r="D20" s="12"/>
      <c r="E20" s="26"/>
      <c r="F20" s="12"/>
      <c r="G20" s="26"/>
      <c r="H20" s="26"/>
      <c r="I20" s="18"/>
      <c r="J20" s="14"/>
    </row>
    <row r="21" spans="1:10" ht="39.6" customHeight="1" thickTop="1" thickBot="1" x14ac:dyDescent="0.3">
      <c r="A21" s="13" t="s">
        <v>34</v>
      </c>
      <c r="B21" s="25"/>
      <c r="C21" s="12"/>
      <c r="D21" s="12"/>
      <c r="E21" s="26"/>
      <c r="F21" s="26"/>
      <c r="G21" s="12"/>
      <c r="H21" s="26"/>
      <c r="I21" s="18"/>
      <c r="J21" s="14"/>
    </row>
    <row r="22" spans="1:10" ht="39.6" customHeight="1" thickTop="1" thickBot="1" x14ac:dyDescent="0.3">
      <c r="A22" s="13" t="s">
        <v>36</v>
      </c>
      <c r="B22" s="25"/>
      <c r="C22" s="12">
        <f>SUM(C18:C21)</f>
        <v>0</v>
      </c>
      <c r="D22" s="12">
        <f>SUM(D18:D21)</f>
        <v>0</v>
      </c>
      <c r="E22" s="26"/>
      <c r="F22" s="26"/>
      <c r="G22" s="26"/>
      <c r="H22" s="12">
        <f>SUM(C22:D22)</f>
        <v>0</v>
      </c>
      <c r="I22" s="18"/>
      <c r="J22" s="14"/>
    </row>
    <row r="23" spans="1:10" ht="15.6" thickTop="1" x14ac:dyDescent="0.25">
      <c r="A23" s="19"/>
      <c r="B23" s="19"/>
      <c r="C23" s="19"/>
      <c r="D23" s="19"/>
      <c r="E23" s="19"/>
      <c r="F23" s="19"/>
      <c r="G23" s="19"/>
      <c r="H23" s="19"/>
      <c r="I23" s="18"/>
    </row>
    <row r="24" spans="1:10" x14ac:dyDescent="0.25">
      <c r="A24" s="19"/>
      <c r="B24" s="19"/>
      <c r="C24" s="19"/>
      <c r="D24" s="19"/>
      <c r="E24" s="19"/>
      <c r="F24" s="19"/>
      <c r="G24" s="19"/>
      <c r="H24" s="19"/>
    </row>
    <row r="25" spans="1:10" x14ac:dyDescent="0.25">
      <c r="A25" s="19"/>
      <c r="B25" s="19"/>
      <c r="C25" s="19"/>
      <c r="D25" s="19"/>
      <c r="E25" s="19"/>
      <c r="F25" s="19"/>
      <c r="G25" s="19"/>
      <c r="H25" s="19"/>
    </row>
    <row r="26" spans="1:10" x14ac:dyDescent="0.25">
      <c r="A26" s="19"/>
      <c r="B26" s="19"/>
      <c r="C26" s="19"/>
      <c r="D26" s="19"/>
      <c r="E26" s="19"/>
      <c r="F26" s="19"/>
      <c r="G26" s="19"/>
      <c r="H26" s="19"/>
    </row>
    <row r="27" spans="1:10" x14ac:dyDescent="0.25">
      <c r="A27" s="19"/>
      <c r="B27" s="19"/>
      <c r="C27" s="19"/>
      <c r="D27" s="19"/>
      <c r="E27" s="19"/>
      <c r="F27" s="19"/>
      <c r="G27" s="19"/>
      <c r="H27" s="19"/>
    </row>
  </sheetData>
  <mergeCells count="7">
    <mergeCell ref="H11:H12"/>
    <mergeCell ref="B2:G2"/>
    <mergeCell ref="B5:G5"/>
    <mergeCell ref="B11:B12"/>
    <mergeCell ref="A11:A12"/>
    <mergeCell ref="C11:D11"/>
    <mergeCell ref="E11:G11"/>
  </mergeCells>
  <dataValidations count="1">
    <dataValidation type="list" allowBlank="1" showInputMessage="1" showErrorMessage="1" sqref="B13:B16" xr:uid="{C77AF5D8-62F3-4391-AB0C-B70C2DAE2AE2}">
      <formula1>$L$2:$L$8</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FE484-5135-429A-B6B7-B63763AC95E9}">
  <sheetPr>
    <pageSetUpPr fitToPage="1"/>
  </sheetPr>
  <dimension ref="A1:L27"/>
  <sheetViews>
    <sheetView workbookViewId="0"/>
  </sheetViews>
  <sheetFormatPr defaultRowHeight="15" x14ac:dyDescent="0.25"/>
  <cols>
    <col min="1" max="1" width="47.88671875" style="9" customWidth="1"/>
    <col min="2" max="2" width="29.6640625" style="9" customWidth="1"/>
    <col min="3" max="6" width="20.44140625" style="9" customWidth="1"/>
    <col min="7" max="7" width="23.5546875" style="9" customWidth="1"/>
    <col min="8" max="8" width="20.44140625" style="9" customWidth="1"/>
    <col min="9" max="9" width="11.33203125" style="9" customWidth="1"/>
    <col min="10" max="11" width="8.88671875" style="9"/>
    <col min="12" max="12" width="39.33203125" style="9" customWidth="1"/>
    <col min="13" max="16384" width="8.88671875" style="9"/>
  </cols>
  <sheetData>
    <row r="1" spans="1:12" ht="92.4" customHeight="1" thickTop="1" thickBot="1" x14ac:dyDescent="0.3">
      <c r="A1" s="23" t="s">
        <v>5</v>
      </c>
      <c r="B1" s="10" t="s">
        <v>28</v>
      </c>
      <c r="C1" s="10" t="s">
        <v>29</v>
      </c>
      <c r="D1" s="10" t="s">
        <v>19</v>
      </c>
      <c r="E1" s="10" t="s">
        <v>20</v>
      </c>
      <c r="F1" s="10" t="s">
        <v>21</v>
      </c>
      <c r="G1" s="10" t="s">
        <v>6</v>
      </c>
      <c r="H1" s="19"/>
    </row>
    <row r="2" spans="1:12" ht="25.8" customHeight="1" thickTop="1" thickBot="1" x14ac:dyDescent="0.3">
      <c r="A2" s="11" t="s">
        <v>7</v>
      </c>
      <c r="B2" s="48"/>
      <c r="C2" s="49"/>
      <c r="D2" s="49"/>
      <c r="E2" s="49"/>
      <c r="F2" s="49"/>
      <c r="G2" s="50"/>
      <c r="H2" s="19"/>
      <c r="L2" s="9" t="s">
        <v>38</v>
      </c>
    </row>
    <row r="3" spans="1:12" ht="25.8" customHeight="1" thickTop="1" thickBot="1" x14ac:dyDescent="0.3">
      <c r="A3" s="20" t="s">
        <v>22</v>
      </c>
      <c r="B3" s="21">
        <v>20</v>
      </c>
      <c r="C3" s="21"/>
      <c r="D3" s="22">
        <v>1000000</v>
      </c>
      <c r="E3" s="21">
        <v>5000</v>
      </c>
      <c r="F3" s="21">
        <v>800000</v>
      </c>
      <c r="G3" s="21">
        <v>1100000</v>
      </c>
      <c r="H3" s="19"/>
      <c r="L3" s="9" t="s">
        <v>30</v>
      </c>
    </row>
    <row r="4" spans="1:12" ht="25.8" customHeight="1" thickTop="1" thickBot="1" x14ac:dyDescent="0.3">
      <c r="A4" s="20" t="s">
        <v>23</v>
      </c>
      <c r="B4" s="21">
        <v>2</v>
      </c>
      <c r="C4" s="21"/>
      <c r="D4" s="22">
        <v>250000</v>
      </c>
      <c r="E4" s="21">
        <v>2500</v>
      </c>
      <c r="F4" s="21">
        <v>200000</v>
      </c>
      <c r="G4" s="21">
        <v>100000</v>
      </c>
      <c r="H4" s="19"/>
      <c r="L4" s="9" t="s">
        <v>19</v>
      </c>
    </row>
    <row r="5" spans="1:12" ht="25.8" customHeight="1" thickTop="1" thickBot="1" x14ac:dyDescent="0.3">
      <c r="A5" s="11" t="s">
        <v>27</v>
      </c>
      <c r="B5" s="51"/>
      <c r="C5" s="52"/>
      <c r="D5" s="52"/>
      <c r="E5" s="52"/>
      <c r="F5" s="52"/>
      <c r="G5" s="53"/>
      <c r="H5" s="19"/>
      <c r="L5" s="9" t="s">
        <v>20</v>
      </c>
    </row>
    <row r="6" spans="1:12" ht="25.8" customHeight="1" thickTop="1" thickBot="1" x14ac:dyDescent="0.3">
      <c r="A6" s="20" t="s">
        <v>24</v>
      </c>
      <c r="B6" s="22">
        <v>3</v>
      </c>
      <c r="C6" s="22">
        <v>74500</v>
      </c>
      <c r="D6" s="22"/>
      <c r="E6" s="22"/>
      <c r="F6" s="22"/>
      <c r="G6" s="22">
        <v>200000</v>
      </c>
      <c r="H6" s="19"/>
      <c r="L6" s="9" t="s">
        <v>21</v>
      </c>
    </row>
    <row r="7" spans="1:12" ht="25.8" customHeight="1" thickTop="1" thickBot="1" x14ac:dyDescent="0.3">
      <c r="A7" s="20" t="s">
        <v>25</v>
      </c>
      <c r="B7" s="22">
        <v>15</v>
      </c>
      <c r="C7" s="22">
        <v>92500</v>
      </c>
      <c r="D7" s="22"/>
      <c r="E7" s="22"/>
      <c r="F7" s="22"/>
      <c r="G7" s="22">
        <v>500000</v>
      </c>
      <c r="H7" s="19"/>
      <c r="L7" s="9" t="s">
        <v>6</v>
      </c>
    </row>
    <row r="8" spans="1:12" ht="25.8" customHeight="1" thickTop="1" thickBot="1" x14ac:dyDescent="0.3">
      <c r="A8" s="20" t="s">
        <v>26</v>
      </c>
      <c r="B8" s="22">
        <v>10</v>
      </c>
      <c r="C8" s="22">
        <v>140800</v>
      </c>
      <c r="D8" s="22"/>
      <c r="E8" s="22"/>
      <c r="F8" s="22"/>
      <c r="G8" s="22">
        <v>100000</v>
      </c>
      <c r="H8" s="19"/>
      <c r="L8" s="9" t="s">
        <v>11</v>
      </c>
    </row>
    <row r="9" spans="1:12" ht="25.8" customHeight="1" thickTop="1" thickBot="1" x14ac:dyDescent="0.3">
      <c r="A9" s="11" t="s">
        <v>14</v>
      </c>
      <c r="B9" s="22">
        <f>SUM(B3:B8)</f>
        <v>50</v>
      </c>
      <c r="C9" s="22">
        <f t="shared" ref="C9:G9" si="0">SUM(C3:C8)</f>
        <v>307800</v>
      </c>
      <c r="D9" s="22">
        <f t="shared" si="0"/>
        <v>1250000</v>
      </c>
      <c r="E9" s="22">
        <f t="shared" si="0"/>
        <v>7500</v>
      </c>
      <c r="F9" s="22">
        <f t="shared" si="0"/>
        <v>1000000</v>
      </c>
      <c r="G9" s="22">
        <f t="shared" si="0"/>
        <v>2000000</v>
      </c>
      <c r="H9" s="19"/>
    </row>
    <row r="10" spans="1:12" ht="37.799999999999997" customHeight="1" thickTop="1" thickBot="1" x14ac:dyDescent="0.35">
      <c r="A10"/>
      <c r="B10" s="19"/>
      <c r="C10" s="29" t="s">
        <v>39</v>
      </c>
      <c r="D10" s="19"/>
      <c r="E10" s="19"/>
      <c r="F10" s="19"/>
      <c r="G10" s="19"/>
      <c r="H10" s="19"/>
    </row>
    <row r="11" spans="1:12" s="16" customFormat="1" ht="33" customHeight="1" thickTop="1" thickBot="1" x14ac:dyDescent="0.35">
      <c r="A11" s="56"/>
      <c r="B11" s="54" t="s">
        <v>10</v>
      </c>
      <c r="C11" s="46" t="s">
        <v>8</v>
      </c>
      <c r="D11" s="47"/>
      <c r="E11" s="46" t="s">
        <v>37</v>
      </c>
      <c r="F11" s="47"/>
      <c r="G11" s="47"/>
      <c r="H11" s="46" t="s">
        <v>9</v>
      </c>
      <c r="I11" s="15"/>
    </row>
    <row r="12" spans="1:12" s="16" customFormat="1" ht="76.2" customHeight="1" thickTop="1" thickBot="1" x14ac:dyDescent="0.35">
      <c r="A12" s="57"/>
      <c r="B12" s="55"/>
      <c r="C12" s="24" t="s">
        <v>22</v>
      </c>
      <c r="D12" s="24" t="s">
        <v>23</v>
      </c>
      <c r="E12" s="24" t="s">
        <v>24</v>
      </c>
      <c r="F12" s="24" t="s">
        <v>25</v>
      </c>
      <c r="G12" s="24" t="s">
        <v>26</v>
      </c>
      <c r="H12" s="47"/>
      <c r="I12" s="15"/>
    </row>
    <row r="13" spans="1:12" ht="39.6" customHeight="1" thickTop="1" thickBot="1" x14ac:dyDescent="0.3">
      <c r="A13" s="13" t="s">
        <v>30</v>
      </c>
      <c r="B13" s="17" t="s">
        <v>11</v>
      </c>
      <c r="C13" s="12">
        <v>0</v>
      </c>
      <c r="D13" s="12">
        <v>0</v>
      </c>
      <c r="E13" s="12">
        <f>C6</f>
        <v>74500</v>
      </c>
      <c r="F13" s="12">
        <f>C7</f>
        <v>92500</v>
      </c>
      <c r="G13" s="12">
        <f>C8</f>
        <v>140800</v>
      </c>
      <c r="H13" s="12">
        <v>307800</v>
      </c>
      <c r="I13" s="18"/>
      <c r="J13" s="14"/>
    </row>
    <row r="14" spans="1:12" ht="39.6" customHeight="1" thickTop="1" thickBot="1" x14ac:dyDescent="0.3">
      <c r="A14" s="13" t="s">
        <v>12</v>
      </c>
      <c r="B14" s="17" t="s">
        <v>6</v>
      </c>
      <c r="C14" s="12">
        <f>$H$14/$G$9*G3</f>
        <v>440000</v>
      </c>
      <c r="D14" s="12">
        <f>$H$14/$G$9*G4</f>
        <v>40000</v>
      </c>
      <c r="E14" s="12">
        <f>$H$14/$G$9*G6</f>
        <v>80000</v>
      </c>
      <c r="F14" s="12">
        <f>$H$14/$G$9*G7</f>
        <v>200000</v>
      </c>
      <c r="G14" s="12">
        <f>$H$14/$G$9*G8</f>
        <v>40000</v>
      </c>
      <c r="H14" s="12">
        <v>800000</v>
      </c>
      <c r="I14" s="18"/>
      <c r="J14" s="14"/>
    </row>
    <row r="15" spans="1:12" ht="39.6" customHeight="1" thickTop="1" thickBot="1" x14ac:dyDescent="0.3">
      <c r="A15" s="13" t="s">
        <v>13</v>
      </c>
      <c r="B15" s="17" t="s">
        <v>6</v>
      </c>
      <c r="C15" s="12">
        <f>$H$15/$G$9*G3</f>
        <v>55000</v>
      </c>
      <c r="D15" s="12">
        <f>$H$15/$G$9*G4</f>
        <v>5000</v>
      </c>
      <c r="E15" s="12">
        <f>$H$15/$G$9*G6</f>
        <v>10000</v>
      </c>
      <c r="F15" s="12">
        <f>$H$15/$G$9*G7</f>
        <v>25000</v>
      </c>
      <c r="G15" s="12">
        <f>$H$15/$G$9*G8</f>
        <v>5000</v>
      </c>
      <c r="H15" s="12">
        <v>100000</v>
      </c>
      <c r="I15" s="18"/>
      <c r="J15" s="14"/>
    </row>
    <row r="16" spans="1:12" ht="39.6" customHeight="1" thickTop="1" thickBot="1" x14ac:dyDescent="0.3">
      <c r="A16" s="13" t="s">
        <v>31</v>
      </c>
      <c r="B16" s="17" t="s">
        <v>38</v>
      </c>
      <c r="C16" s="12">
        <f>$H$16/$B$9*B3</f>
        <v>220000</v>
      </c>
      <c r="D16" s="12">
        <f>$H$16/$B$9*B4</f>
        <v>22000</v>
      </c>
      <c r="E16" s="12">
        <f>$H$16/$B$9*B6</f>
        <v>33000</v>
      </c>
      <c r="F16" s="12">
        <f>$H$16/$B$9*B7</f>
        <v>165000</v>
      </c>
      <c r="G16" s="12">
        <f>$H$16/$B$9*B8</f>
        <v>110000</v>
      </c>
      <c r="H16" s="12">
        <v>550000</v>
      </c>
      <c r="I16" s="18"/>
      <c r="J16" s="14"/>
    </row>
    <row r="17" spans="1:10" ht="6.6" customHeight="1" thickTop="1" thickBot="1" x14ac:dyDescent="0.3">
      <c r="A17" s="27"/>
      <c r="B17" s="27"/>
      <c r="C17" s="26"/>
      <c r="D17" s="26"/>
      <c r="E17" s="26"/>
      <c r="F17" s="26"/>
      <c r="G17" s="26"/>
      <c r="H17" s="26"/>
      <c r="I17" s="19"/>
    </row>
    <row r="18" spans="1:10" ht="39.6" customHeight="1" thickTop="1" thickBot="1" x14ac:dyDescent="0.3">
      <c r="A18" s="13" t="s">
        <v>35</v>
      </c>
      <c r="B18" s="25"/>
      <c r="C18" s="12">
        <f>SUM(C13:C16)</f>
        <v>715000</v>
      </c>
      <c r="D18" s="12">
        <f t="shared" ref="D18:H18" si="1">SUM(D13:D16)</f>
        <v>67000</v>
      </c>
      <c r="E18" s="12">
        <f t="shared" si="1"/>
        <v>197500</v>
      </c>
      <c r="F18" s="12">
        <f t="shared" si="1"/>
        <v>482500</v>
      </c>
      <c r="G18" s="12">
        <f t="shared" si="1"/>
        <v>295800</v>
      </c>
      <c r="H18" s="12">
        <f t="shared" si="1"/>
        <v>1757800</v>
      </c>
      <c r="I18" s="18"/>
      <c r="J18" s="14"/>
    </row>
    <row r="19" spans="1:10" ht="39.6" customHeight="1" thickTop="1" thickBot="1" x14ac:dyDescent="0.3">
      <c r="A19" s="13" t="s">
        <v>32</v>
      </c>
      <c r="B19" s="25"/>
      <c r="C19" s="12">
        <f>E18/E9*E3</f>
        <v>131666.66666666666</v>
      </c>
      <c r="D19" s="12">
        <f>E18/E9*E4</f>
        <v>65833.333333333328</v>
      </c>
      <c r="E19" s="12">
        <f>E18*-1</f>
        <v>-197500</v>
      </c>
      <c r="F19" s="26"/>
      <c r="G19" s="26"/>
      <c r="H19" s="26"/>
      <c r="I19" s="18"/>
      <c r="J19" s="14"/>
    </row>
    <row r="20" spans="1:10" ht="39.6" customHeight="1" thickTop="1" thickBot="1" x14ac:dyDescent="0.3">
      <c r="A20" s="13" t="s">
        <v>33</v>
      </c>
      <c r="B20" s="25"/>
      <c r="C20" s="12">
        <f>F18/D9*D3</f>
        <v>386000</v>
      </c>
      <c r="D20" s="12">
        <f>F18/D9*D4</f>
        <v>96500</v>
      </c>
      <c r="E20" s="26"/>
      <c r="F20" s="12">
        <f>F18*-1</f>
        <v>-482500</v>
      </c>
      <c r="G20" s="26"/>
      <c r="H20" s="26"/>
      <c r="I20" s="18"/>
      <c r="J20" s="14"/>
    </row>
    <row r="21" spans="1:10" ht="39.6" customHeight="1" thickTop="1" thickBot="1" x14ac:dyDescent="0.3">
      <c r="A21" s="13" t="s">
        <v>34</v>
      </c>
      <c r="B21" s="25"/>
      <c r="C21" s="12">
        <f>G18/F9*F3</f>
        <v>236640</v>
      </c>
      <c r="D21" s="12">
        <f>G18/F9*F4</f>
        <v>59160</v>
      </c>
      <c r="E21" s="26"/>
      <c r="F21" s="26"/>
      <c r="G21" s="12">
        <f>G18*-1</f>
        <v>-295800</v>
      </c>
      <c r="H21" s="26"/>
      <c r="I21" s="18"/>
      <c r="J21" s="14"/>
    </row>
    <row r="22" spans="1:10" ht="39.6" customHeight="1" thickTop="1" thickBot="1" x14ac:dyDescent="0.3">
      <c r="A22" s="13" t="s">
        <v>36</v>
      </c>
      <c r="B22" s="25"/>
      <c r="C22" s="12">
        <f>SUM(C18:C21)</f>
        <v>1469306.6666666665</v>
      </c>
      <c r="D22" s="12">
        <f>SUM(D18:D21)</f>
        <v>288493.33333333331</v>
      </c>
      <c r="E22" s="26"/>
      <c r="F22" s="26"/>
      <c r="G22" s="26"/>
      <c r="H22" s="12">
        <f>SUM(C22:D22)</f>
        <v>1757799.9999999998</v>
      </c>
      <c r="I22" s="18"/>
      <c r="J22" s="14"/>
    </row>
    <row r="23" spans="1:10" ht="15.6" thickTop="1" x14ac:dyDescent="0.25">
      <c r="A23" s="19"/>
      <c r="B23" s="19"/>
      <c r="C23" s="19"/>
      <c r="D23" s="19"/>
      <c r="E23" s="19"/>
      <c r="F23" s="19"/>
      <c r="G23" s="19"/>
      <c r="H23" s="19"/>
      <c r="I23" s="18"/>
    </row>
    <row r="24" spans="1:10" x14ac:dyDescent="0.25">
      <c r="A24" s="19"/>
      <c r="B24" s="19"/>
      <c r="C24" s="19"/>
      <c r="D24" s="19"/>
      <c r="E24" s="19"/>
      <c r="F24" s="19"/>
      <c r="G24" s="19"/>
      <c r="H24" s="19"/>
    </row>
    <row r="25" spans="1:10" x14ac:dyDescent="0.25">
      <c r="A25" s="19"/>
      <c r="B25" s="19"/>
      <c r="C25" s="19"/>
      <c r="D25" s="19"/>
      <c r="E25" s="19"/>
      <c r="F25" s="19"/>
      <c r="G25" s="19"/>
      <c r="H25" s="19"/>
    </row>
    <row r="26" spans="1:10" x14ac:dyDescent="0.25">
      <c r="A26" s="19"/>
      <c r="B26" s="19"/>
      <c r="C26" s="19"/>
      <c r="D26" s="19"/>
      <c r="E26" s="19"/>
      <c r="F26" s="19"/>
      <c r="G26" s="19"/>
      <c r="H26" s="19"/>
    </row>
    <row r="27" spans="1:10" x14ac:dyDescent="0.25">
      <c r="A27" s="19"/>
      <c r="B27" s="19"/>
      <c r="C27" s="19"/>
      <c r="D27" s="19"/>
      <c r="E27" s="19"/>
      <c r="F27" s="19"/>
      <c r="G27" s="19"/>
      <c r="H27" s="19"/>
    </row>
  </sheetData>
  <mergeCells count="7">
    <mergeCell ref="H11:H12"/>
    <mergeCell ref="B11:B12"/>
    <mergeCell ref="B2:G2"/>
    <mergeCell ref="B5:G5"/>
    <mergeCell ref="A11:A12"/>
    <mergeCell ref="C11:D11"/>
    <mergeCell ref="E11:G11"/>
  </mergeCells>
  <dataValidations disablePrompts="1" count="1">
    <dataValidation type="list" allowBlank="1" showInputMessage="1" showErrorMessage="1" sqref="B13:B16" xr:uid="{90E4870A-0CE5-4055-8C6C-FD4DED7F3A33}">
      <formula1>$L$2:$L$8</formula1>
    </dataValidation>
  </dataValidations>
  <hyperlinks>
    <hyperlink ref="C10" r:id="rId1" xr:uid="{6BD5B986-AB8E-4F9E-AC91-DD943EB5CE9B}"/>
  </hyperlinks>
  <pageMargins left="0.70866141732283472" right="0.70866141732283472" top="0.74803149606299213" bottom="0.74803149606299213" header="0.31496062992125984" footer="0.31496062992125984"/>
  <pageSetup paperSize="9" scale="64" orientation="landscape" r:id="rId2"/>
  <headerFooter>
    <oddHeader>&amp;C&amp;"-,Bold"&amp;14&amp;K000000Overhead Analysis (£)</oddHead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8C048-F6EC-4D32-A9E0-61A83309EDC6}">
  <dimension ref="A1:C9"/>
  <sheetViews>
    <sheetView workbookViewId="0"/>
  </sheetViews>
  <sheetFormatPr defaultRowHeight="14.4" x14ac:dyDescent="0.3"/>
  <cols>
    <col min="1" max="1" width="144.88671875" customWidth="1"/>
    <col min="2" max="3" width="15.88671875" customWidth="1"/>
    <col min="8" max="8" width="30.88671875" customWidth="1"/>
  </cols>
  <sheetData>
    <row r="1" spans="1:3" ht="34.799999999999997" customHeight="1" thickBot="1" x14ac:dyDescent="0.35">
      <c r="A1" s="6" t="s">
        <v>40</v>
      </c>
    </row>
    <row r="2" spans="1:3" ht="25.2" customHeight="1" x14ac:dyDescent="0.3">
      <c r="A2" s="58"/>
      <c r="B2" s="58" t="s">
        <v>2</v>
      </c>
      <c r="C2" s="58" t="s">
        <v>3</v>
      </c>
    </row>
    <row r="3" spans="1:3" ht="15" thickBot="1" x14ac:dyDescent="0.35">
      <c r="A3" s="59"/>
      <c r="B3" s="59"/>
      <c r="C3" s="59" t="s">
        <v>0</v>
      </c>
    </row>
    <row r="4" spans="1:3" s="3" customFormat="1" ht="97.8" customHeight="1" thickTop="1" thickBot="1" x14ac:dyDescent="0.35">
      <c r="A4" s="4" t="s">
        <v>48</v>
      </c>
      <c r="B4" s="5">
        <v>7</v>
      </c>
      <c r="C4" s="5">
        <v>2</v>
      </c>
    </row>
    <row r="5" spans="1:3" s="3" customFormat="1" ht="81.599999999999994" customHeight="1" thickTop="1" thickBot="1" x14ac:dyDescent="0.35">
      <c r="A5" s="4" t="s">
        <v>49</v>
      </c>
      <c r="B5" s="5"/>
      <c r="C5" s="5">
        <v>3</v>
      </c>
    </row>
    <row r="6" spans="1:3" s="3" customFormat="1" ht="85.8" customHeight="1" thickTop="1" thickBot="1" x14ac:dyDescent="0.35">
      <c r="A6" s="4" t="s">
        <v>45</v>
      </c>
      <c r="B6" s="5"/>
      <c r="C6" s="5">
        <v>4</v>
      </c>
    </row>
    <row r="7" spans="1:3" ht="15" thickTop="1" x14ac:dyDescent="0.3"/>
    <row r="9" spans="1:3" x14ac:dyDescent="0.3">
      <c r="A9" t="s">
        <v>1</v>
      </c>
    </row>
  </sheetData>
  <mergeCells count="3">
    <mergeCell ref="A2:A3"/>
    <mergeCell ref="B2:B3"/>
    <mergeCell ref="C2:C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3DF8F-DAFC-44EF-A3E4-DB9A1B5B1417}">
  <dimension ref="A1:A21"/>
  <sheetViews>
    <sheetView workbookViewId="0"/>
  </sheetViews>
  <sheetFormatPr defaultRowHeight="14.4" x14ac:dyDescent="0.3"/>
  <cols>
    <col min="1" max="1" width="180.77734375" customWidth="1"/>
  </cols>
  <sheetData>
    <row r="1" spans="1:1" s="6" customFormat="1" ht="29.4" customHeight="1" x14ac:dyDescent="0.3">
      <c r="A1" s="6" t="s">
        <v>72</v>
      </c>
    </row>
    <row r="2" spans="1:1" ht="29.4" customHeight="1" x14ac:dyDescent="0.3">
      <c r="A2" s="7" t="s">
        <v>4</v>
      </c>
    </row>
    <row r="3" spans="1:1" ht="33" customHeight="1" x14ac:dyDescent="0.3">
      <c r="A3" s="8" t="s">
        <v>70</v>
      </c>
    </row>
    <row r="4" spans="1:1" ht="49.8" customHeight="1" x14ac:dyDescent="0.3">
      <c r="A4" s="8" t="s">
        <v>83</v>
      </c>
    </row>
    <row r="5" spans="1:1" ht="33" customHeight="1" x14ac:dyDescent="0.3">
      <c r="A5" s="8" t="s">
        <v>82</v>
      </c>
    </row>
    <row r="6" spans="1:1" ht="10.199999999999999" customHeight="1" x14ac:dyDescent="0.3">
      <c r="A6" s="8"/>
    </row>
    <row r="7" spans="1:1" ht="33" customHeight="1" x14ac:dyDescent="0.3">
      <c r="A7" s="8" t="s">
        <v>71</v>
      </c>
    </row>
    <row r="8" spans="1:1" ht="33" customHeight="1" x14ac:dyDescent="0.3">
      <c r="A8" s="8" t="s">
        <v>84</v>
      </c>
    </row>
    <row r="9" spans="1:1" ht="10.199999999999999" customHeight="1" x14ac:dyDescent="0.3">
      <c r="A9" s="2"/>
    </row>
    <row r="10" spans="1:1" ht="32.4" customHeight="1" x14ac:dyDescent="0.3">
      <c r="A10" s="8" t="s">
        <v>73</v>
      </c>
    </row>
    <row r="11" spans="1:1" ht="61.2" customHeight="1" x14ac:dyDescent="0.3">
      <c r="A11" s="8" t="s">
        <v>85</v>
      </c>
    </row>
    <row r="12" spans="1:1" ht="21" x14ac:dyDescent="0.3">
      <c r="A12" s="1"/>
    </row>
    <row r="13" spans="1:1" ht="21" x14ac:dyDescent="0.3">
      <c r="A13" s="1"/>
    </row>
    <row r="14" spans="1:1" ht="21" x14ac:dyDescent="0.3">
      <c r="A14" s="1"/>
    </row>
    <row r="15" spans="1:1" ht="21" x14ac:dyDescent="0.3">
      <c r="A15" s="1"/>
    </row>
    <row r="16" spans="1:1" ht="21" x14ac:dyDescent="0.3">
      <c r="A16" s="1"/>
    </row>
    <row r="17" spans="1:1" ht="21" x14ac:dyDescent="0.3">
      <c r="A17" s="1"/>
    </row>
    <row r="18" spans="1:1" ht="21" x14ac:dyDescent="0.3">
      <c r="A18" s="1"/>
    </row>
    <row r="19" spans="1:1" ht="21" x14ac:dyDescent="0.3">
      <c r="A19" s="1"/>
    </row>
    <row r="20" spans="1:1" ht="21" x14ac:dyDescent="0.3">
      <c r="A20" s="1"/>
    </row>
    <row r="21" spans="1:1" ht="21" x14ac:dyDescent="0.3">
      <c r="A21" s="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A853F-1495-4B7A-A324-8A5A9B30E002}">
  <dimension ref="A1:D6"/>
  <sheetViews>
    <sheetView workbookViewId="0">
      <selection activeCell="A3" sqref="A3"/>
    </sheetView>
  </sheetViews>
  <sheetFormatPr defaultRowHeight="14.4" x14ac:dyDescent="0.3"/>
  <cols>
    <col min="1" max="1" width="34.109375" customWidth="1"/>
    <col min="2" max="6" width="15.5546875" customWidth="1"/>
  </cols>
  <sheetData>
    <row r="1" spans="1:4" ht="18" x14ac:dyDescent="0.3">
      <c r="B1" s="32" t="s">
        <v>54</v>
      </c>
      <c r="C1" s="32" t="s">
        <v>55</v>
      </c>
      <c r="D1" s="32" t="s">
        <v>56</v>
      </c>
    </row>
    <row r="2" spans="1:4" ht="18" x14ac:dyDescent="0.3">
      <c r="B2" s="32" t="s">
        <v>51</v>
      </c>
      <c r="C2" s="32" t="s">
        <v>51</v>
      </c>
      <c r="D2" s="32" t="s">
        <v>51</v>
      </c>
    </row>
    <row r="3" spans="1:4" ht="22.8" customHeight="1" x14ac:dyDescent="0.3">
      <c r="A3" s="31" t="s">
        <v>57</v>
      </c>
      <c r="B3" s="31">
        <v>15600.78</v>
      </c>
      <c r="C3" s="31">
        <v>17621.990000000002</v>
      </c>
      <c r="D3" s="31">
        <v>13225.49</v>
      </c>
    </row>
    <row r="4" spans="1:4" ht="22.8" customHeight="1" x14ac:dyDescent="0.3">
      <c r="A4" s="31" t="s">
        <v>58</v>
      </c>
      <c r="B4" s="31">
        <v>25173.29</v>
      </c>
      <c r="C4" s="31">
        <v>18995.29</v>
      </c>
      <c r="D4" s="31">
        <v>17346.009999999998</v>
      </c>
    </row>
    <row r="5" spans="1:4" ht="22.8" customHeight="1" x14ac:dyDescent="0.3">
      <c r="A5" s="31" t="s">
        <v>59</v>
      </c>
      <c r="B5" s="31">
        <v>23147.11</v>
      </c>
      <c r="C5" s="31">
        <v>33118.910000000003</v>
      </c>
      <c r="D5" s="31">
        <v>19562.650000000001</v>
      </c>
    </row>
    <row r="6" spans="1:4" ht="22.8" customHeight="1" x14ac:dyDescent="0.3">
      <c r="A6" s="31" t="s">
        <v>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773EE-B718-43A9-B15F-1A23B954B1BD}">
  <dimension ref="A1:D18"/>
  <sheetViews>
    <sheetView workbookViewId="0">
      <selection activeCell="B4" sqref="B4"/>
    </sheetView>
  </sheetViews>
  <sheetFormatPr defaultRowHeight="18" x14ac:dyDescent="0.3"/>
  <cols>
    <col min="1" max="1" width="51.21875" style="31" customWidth="1"/>
    <col min="2" max="4" width="13.6640625" style="31" customWidth="1"/>
    <col min="5" max="5" width="8.88671875" style="31"/>
    <col min="6" max="6" width="35.5546875" style="31" customWidth="1"/>
    <col min="7" max="7" width="16.6640625" style="31" customWidth="1"/>
    <col min="8" max="16384" width="8.88671875" style="31"/>
  </cols>
  <sheetData>
    <row r="1" spans="1:4" x14ac:dyDescent="0.3">
      <c r="A1" s="33" t="s">
        <v>50</v>
      </c>
      <c r="B1" s="30"/>
      <c r="C1" s="30"/>
      <c r="D1" s="30"/>
    </row>
    <row r="2" spans="1:4" x14ac:dyDescent="0.3">
      <c r="B2" s="32" t="s">
        <v>54</v>
      </c>
      <c r="C2" s="32" t="s">
        <v>55</v>
      </c>
      <c r="D2" s="32" t="s">
        <v>56</v>
      </c>
    </row>
    <row r="3" spans="1:4" x14ac:dyDescent="0.3">
      <c r="B3" s="32" t="s">
        <v>51</v>
      </c>
      <c r="C3" s="32" t="s">
        <v>51</v>
      </c>
      <c r="D3" s="32" t="s">
        <v>51</v>
      </c>
    </row>
    <row r="4" spans="1:4" x14ac:dyDescent="0.3">
      <c r="A4" s="33" t="s">
        <v>62</v>
      </c>
      <c r="B4" s="30">
        <v>18300.32</v>
      </c>
      <c r="C4" s="30">
        <f>B17</f>
        <v>-28171.68</v>
      </c>
      <c r="D4" s="30">
        <f>B17</f>
        <v>-28171.68</v>
      </c>
    </row>
    <row r="5" spans="1:4" x14ac:dyDescent="0.3">
      <c r="B5" s="34"/>
      <c r="C5" s="34"/>
      <c r="D5" s="34"/>
    </row>
    <row r="6" spans="1:4" x14ac:dyDescent="0.3">
      <c r="A6" s="33" t="s">
        <v>60</v>
      </c>
      <c r="B6" s="30"/>
      <c r="C6" s="30"/>
      <c r="D6" s="30"/>
    </row>
    <row r="7" spans="1:4" x14ac:dyDescent="0.3">
      <c r="B7" s="30"/>
      <c r="C7" s="30"/>
      <c r="D7" s="30"/>
    </row>
    <row r="8" spans="1:4" x14ac:dyDescent="0.3">
      <c r="A8" s="33" t="s">
        <v>64</v>
      </c>
      <c r="B8" s="30"/>
      <c r="C8" s="30"/>
      <c r="D8" s="30"/>
    </row>
    <row r="9" spans="1:4" x14ac:dyDescent="0.3">
      <c r="A9" s="31" t="s">
        <v>65</v>
      </c>
      <c r="B9" s="30">
        <v>13460</v>
      </c>
      <c r="C9" s="30">
        <v>22600</v>
      </c>
      <c r="D9" s="30">
        <v>25400</v>
      </c>
    </row>
    <row r="10" spans="1:4" x14ac:dyDescent="0.3">
      <c r="A10" s="31" t="s">
        <v>66</v>
      </c>
      <c r="B10" s="30">
        <v>3400</v>
      </c>
      <c r="C10" s="30">
        <v>4500</v>
      </c>
      <c r="D10" s="30">
        <v>6900</v>
      </c>
    </row>
    <row r="11" spans="1:4" x14ac:dyDescent="0.3">
      <c r="A11" s="31" t="s">
        <v>67</v>
      </c>
      <c r="B11" s="30">
        <v>2500</v>
      </c>
      <c r="C11" s="30">
        <v>2800</v>
      </c>
      <c r="D11" s="30">
        <v>2800</v>
      </c>
    </row>
    <row r="12" spans="1:4" x14ac:dyDescent="0.3">
      <c r="A12" s="31" t="s">
        <v>68</v>
      </c>
      <c r="B12" s="30">
        <v>1350</v>
      </c>
      <c r="C12" s="30">
        <v>1350</v>
      </c>
      <c r="D12" s="30">
        <v>1350</v>
      </c>
    </row>
    <row r="13" spans="1:4" x14ac:dyDescent="0.3">
      <c r="A13" s="31" t="s">
        <v>69</v>
      </c>
      <c r="B13" s="30">
        <v>2870</v>
      </c>
      <c r="C13" s="30">
        <v>2560</v>
      </c>
      <c r="D13" s="30">
        <v>2560</v>
      </c>
    </row>
    <row r="14" spans="1:4" ht="18.600000000000001" thickBot="1" x14ac:dyDescent="0.35">
      <c r="A14" s="31" t="s">
        <v>53</v>
      </c>
      <c r="B14" s="30">
        <v>22892</v>
      </c>
      <c r="C14" s="30">
        <v>29922</v>
      </c>
      <c r="D14" s="30">
        <v>24395</v>
      </c>
    </row>
    <row r="15" spans="1:4" ht="19.2" thickTop="1" thickBot="1" x14ac:dyDescent="0.35">
      <c r="A15" s="33" t="s">
        <v>61</v>
      </c>
      <c r="B15" s="35">
        <f>SUM(B9:B14)</f>
        <v>46472</v>
      </c>
      <c r="C15" s="35">
        <f t="shared" ref="C15" si="0">SUM(C9:C14)</f>
        <v>63732</v>
      </c>
      <c r="D15" s="35">
        <f>SUM(D9:D11)</f>
        <v>35100</v>
      </c>
    </row>
    <row r="16" spans="1:4" ht="18.600000000000001" thickTop="1" x14ac:dyDescent="0.3">
      <c r="B16" s="30"/>
      <c r="C16" s="30"/>
      <c r="D16" s="30"/>
    </row>
    <row r="17" spans="1:4" x14ac:dyDescent="0.3">
      <c r="A17" s="33" t="s">
        <v>63</v>
      </c>
      <c r="B17" s="36">
        <f>B4+B6-B15</f>
        <v>-28171.68</v>
      </c>
      <c r="C17" s="36">
        <f>C4+C6+C15</f>
        <v>35560.32</v>
      </c>
      <c r="D17" s="36">
        <f>F2+D6-D15</f>
        <v>-35100</v>
      </c>
    </row>
    <row r="18" spans="1:4" x14ac:dyDescent="0.3">
      <c r="B18" s="37"/>
      <c r="C18" s="37"/>
      <c r="D18" s="37"/>
    </row>
  </sheetData>
  <pageMargins left="0.7" right="0.7" top="0.75" bottom="0.75" header="0.3" footer="0.3"/>
  <pageSetup paperSize="9" orientation="portrait" r:id="rId1"/>
  <ignoredErrors>
    <ignoredError sqref="D15"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9D8D3-185E-4C7B-8927-62461C56FED0}">
  <dimension ref="A1:K27"/>
  <sheetViews>
    <sheetView workbookViewId="0">
      <selection activeCell="B2" sqref="B2"/>
    </sheetView>
  </sheetViews>
  <sheetFormatPr defaultRowHeight="14.4" x14ac:dyDescent="0.3"/>
  <cols>
    <col min="1" max="1" width="52.21875" customWidth="1"/>
    <col min="2" max="2" width="14.88671875" customWidth="1"/>
  </cols>
  <sheetData>
    <row r="1" spans="1:11" ht="21" customHeight="1" x14ac:dyDescent="0.3">
      <c r="A1" s="33" t="s">
        <v>78</v>
      </c>
      <c r="B1" s="32"/>
      <c r="C1" s="31"/>
      <c r="D1" s="31"/>
      <c r="E1" s="31"/>
      <c r="F1" s="31"/>
      <c r="G1" s="31"/>
      <c r="H1" s="31"/>
      <c r="I1" s="31"/>
      <c r="J1" s="31"/>
      <c r="K1" s="31"/>
    </row>
    <row r="2" spans="1:11" ht="25.2" customHeight="1" x14ac:dyDescent="0.3">
      <c r="A2" s="31" t="s">
        <v>74</v>
      </c>
      <c r="B2" s="42">
        <v>18.989999999999998</v>
      </c>
      <c r="C2" s="31"/>
      <c r="D2" s="31"/>
      <c r="E2" s="31"/>
      <c r="F2" s="31"/>
      <c r="G2" s="31"/>
      <c r="H2" s="31"/>
      <c r="I2" s="31"/>
      <c r="J2" s="31"/>
      <c r="K2" s="31"/>
    </row>
    <row r="3" spans="1:11" ht="25.2" customHeight="1" x14ac:dyDescent="0.3">
      <c r="A3" s="31" t="s">
        <v>75</v>
      </c>
      <c r="B3" s="42">
        <v>4.8499999999999996</v>
      </c>
      <c r="C3" s="31"/>
      <c r="D3" s="31"/>
      <c r="E3" s="31"/>
      <c r="F3" s="31"/>
      <c r="G3" s="31"/>
      <c r="H3" s="31"/>
      <c r="I3" s="31"/>
      <c r="J3" s="31"/>
      <c r="K3" s="31"/>
    </row>
    <row r="4" spans="1:11" ht="25.2" customHeight="1" x14ac:dyDescent="0.3">
      <c r="A4" s="31" t="s">
        <v>76</v>
      </c>
      <c r="B4" s="43">
        <v>75000</v>
      </c>
      <c r="C4" s="31"/>
      <c r="D4" s="31"/>
      <c r="E4" s="31"/>
      <c r="F4" s="31"/>
      <c r="G4" s="31"/>
      <c r="H4" s="31"/>
      <c r="I4" s="31"/>
      <c r="J4" s="31"/>
      <c r="K4" s="31"/>
    </row>
    <row r="5" spans="1:11" ht="25.2" customHeight="1" x14ac:dyDescent="0.3">
      <c r="A5" s="31" t="s">
        <v>81</v>
      </c>
      <c r="B5" s="31">
        <v>12000</v>
      </c>
      <c r="C5" s="31"/>
      <c r="D5" s="31"/>
      <c r="E5" s="31"/>
      <c r="F5" s="31"/>
      <c r="G5" s="31"/>
      <c r="H5" s="31"/>
      <c r="I5" s="31"/>
      <c r="J5" s="31"/>
      <c r="K5" s="31"/>
    </row>
    <row r="6" spans="1:11" ht="21" customHeight="1" x14ac:dyDescent="0.3">
      <c r="A6" s="31"/>
      <c r="B6" s="31"/>
      <c r="C6" s="31"/>
      <c r="D6" s="31"/>
      <c r="E6" s="31"/>
      <c r="F6" s="31"/>
      <c r="G6" s="31"/>
      <c r="H6" s="31"/>
      <c r="I6" s="31"/>
      <c r="J6" s="31"/>
      <c r="K6" s="31"/>
    </row>
    <row r="7" spans="1:11" ht="21" customHeight="1" x14ac:dyDescent="0.3">
      <c r="A7" s="31"/>
      <c r="B7" s="31"/>
      <c r="C7" s="31"/>
      <c r="D7" s="31"/>
      <c r="E7" s="31"/>
      <c r="F7" s="31"/>
      <c r="G7" s="31"/>
      <c r="H7" s="31"/>
      <c r="I7" s="31"/>
      <c r="J7" s="31"/>
      <c r="K7" s="31"/>
    </row>
    <row r="8" spans="1:11" ht="21" customHeight="1" x14ac:dyDescent="0.3">
      <c r="A8" s="31" t="s">
        <v>77</v>
      </c>
      <c r="B8" s="44"/>
      <c r="C8" s="31"/>
      <c r="D8" s="31"/>
      <c r="E8" s="31"/>
      <c r="F8" s="31"/>
      <c r="G8" s="31"/>
      <c r="H8" s="31"/>
      <c r="I8" s="31"/>
      <c r="J8" s="31"/>
      <c r="K8" s="31"/>
    </row>
    <row r="9" spans="1:11" ht="21" customHeight="1" x14ac:dyDescent="0.3">
      <c r="A9" s="31"/>
      <c r="B9" s="31"/>
      <c r="C9" s="31"/>
      <c r="D9" s="31"/>
      <c r="E9" s="31"/>
      <c r="F9" s="31"/>
      <c r="G9" s="31"/>
      <c r="H9" s="31"/>
      <c r="I9" s="31"/>
      <c r="J9" s="31"/>
      <c r="K9" s="31"/>
    </row>
    <row r="10" spans="1:11" ht="21" customHeight="1" x14ac:dyDescent="0.3">
      <c r="A10" s="31" t="s">
        <v>80</v>
      </c>
      <c r="B10" s="41"/>
      <c r="C10" s="31"/>
      <c r="D10" s="31"/>
      <c r="E10" s="31"/>
      <c r="F10" s="31"/>
      <c r="G10" s="31"/>
      <c r="H10" s="31"/>
      <c r="I10" s="31"/>
      <c r="J10" s="31"/>
      <c r="K10" s="31"/>
    </row>
    <row r="11" spans="1:11" ht="21" customHeight="1" x14ac:dyDescent="0.3">
      <c r="A11" s="31"/>
      <c r="B11" s="31"/>
      <c r="C11" s="31"/>
      <c r="D11" s="31"/>
      <c r="E11" s="31"/>
      <c r="F11" s="31"/>
      <c r="G11" s="31"/>
      <c r="H11" s="31"/>
      <c r="I11" s="31"/>
      <c r="J11" s="31"/>
      <c r="K11" s="31"/>
    </row>
    <row r="12" spans="1:11" ht="21" customHeight="1" x14ac:dyDescent="0.3">
      <c r="A12" s="31" t="s">
        <v>79</v>
      </c>
      <c r="B12" s="44"/>
      <c r="C12" s="31"/>
      <c r="D12" s="31"/>
      <c r="E12" s="31"/>
      <c r="F12" s="31"/>
      <c r="G12" s="31"/>
      <c r="H12" s="31"/>
      <c r="I12" s="31"/>
      <c r="J12" s="31"/>
      <c r="K12" s="31"/>
    </row>
    <row r="13" spans="1:11" ht="18" x14ac:dyDescent="0.3">
      <c r="A13" s="31"/>
      <c r="B13" s="31"/>
      <c r="C13" s="31"/>
      <c r="D13" s="31"/>
      <c r="E13" s="31"/>
      <c r="F13" s="31"/>
      <c r="G13" s="31"/>
      <c r="H13" s="31"/>
      <c r="I13" s="31"/>
      <c r="J13" s="31"/>
      <c r="K13" s="31"/>
    </row>
    <row r="14" spans="1:11" ht="18" x14ac:dyDescent="0.3">
      <c r="A14" s="31"/>
      <c r="B14" s="31"/>
      <c r="C14" s="31"/>
      <c r="D14" s="31"/>
      <c r="E14" s="31"/>
      <c r="F14" s="31"/>
      <c r="G14" s="31"/>
      <c r="H14" s="31"/>
      <c r="I14" s="31"/>
      <c r="J14" s="31"/>
      <c r="K14" s="31"/>
    </row>
    <row r="15" spans="1:11" ht="18" x14ac:dyDescent="0.3">
      <c r="A15" s="31"/>
      <c r="B15" s="31"/>
      <c r="C15" s="31"/>
      <c r="D15" s="31"/>
      <c r="E15" s="31"/>
      <c r="F15" s="31"/>
      <c r="G15" s="31"/>
      <c r="H15" s="31"/>
      <c r="I15" s="31"/>
      <c r="J15" s="31"/>
      <c r="K15" s="31"/>
    </row>
    <row r="16" spans="1:11" ht="18" x14ac:dyDescent="0.3">
      <c r="A16" s="31"/>
      <c r="B16" s="31"/>
      <c r="C16" s="31"/>
      <c r="D16" s="31"/>
      <c r="E16" s="31"/>
      <c r="F16" s="31"/>
      <c r="G16" s="31"/>
      <c r="H16" s="31"/>
      <c r="I16" s="31"/>
      <c r="J16" s="31"/>
      <c r="K16" s="31"/>
    </row>
    <row r="17" spans="1:11" ht="18" x14ac:dyDescent="0.3">
      <c r="A17" s="31"/>
      <c r="B17" s="31"/>
      <c r="C17" s="31"/>
      <c r="D17" s="31"/>
      <c r="E17" s="31"/>
      <c r="F17" s="31"/>
      <c r="G17" s="31"/>
      <c r="H17" s="31"/>
      <c r="I17" s="31"/>
      <c r="J17" s="31"/>
      <c r="K17" s="31"/>
    </row>
    <row r="18" spans="1:11" ht="18" x14ac:dyDescent="0.3">
      <c r="A18" s="31"/>
      <c r="B18" s="31"/>
      <c r="C18" s="31"/>
      <c r="D18" s="31"/>
      <c r="E18" s="31"/>
      <c r="F18" s="31"/>
      <c r="G18" s="31"/>
      <c r="H18" s="31"/>
      <c r="I18" s="31"/>
      <c r="J18" s="31"/>
      <c r="K18" s="31"/>
    </row>
    <row r="19" spans="1:11" ht="18" x14ac:dyDescent="0.3">
      <c r="A19" s="31"/>
      <c r="B19" s="31"/>
      <c r="C19" s="31"/>
      <c r="D19" s="31"/>
      <c r="E19" s="31"/>
      <c r="F19" s="31"/>
      <c r="G19" s="31"/>
      <c r="H19" s="31"/>
      <c r="I19" s="31"/>
      <c r="J19" s="31"/>
      <c r="K19" s="31"/>
    </row>
    <row r="20" spans="1:11" ht="18" x14ac:dyDescent="0.3">
      <c r="A20" s="31"/>
      <c r="B20" s="31"/>
      <c r="C20" s="31"/>
      <c r="D20" s="31"/>
      <c r="E20" s="31"/>
      <c r="F20" s="31"/>
      <c r="G20" s="31"/>
      <c r="H20" s="31"/>
      <c r="I20" s="31"/>
      <c r="J20" s="31"/>
      <c r="K20" s="31"/>
    </row>
    <row r="21" spans="1:11" ht="18" x14ac:dyDescent="0.3">
      <c r="A21" s="31"/>
      <c r="B21" s="31"/>
      <c r="C21" s="31"/>
      <c r="D21" s="31"/>
      <c r="E21" s="31"/>
      <c r="F21" s="31"/>
      <c r="G21" s="31"/>
      <c r="H21" s="31"/>
      <c r="I21" s="31"/>
      <c r="J21" s="31"/>
      <c r="K21" s="31"/>
    </row>
    <row r="22" spans="1:11" ht="18" x14ac:dyDescent="0.3">
      <c r="A22" s="31"/>
      <c r="B22" s="31"/>
      <c r="C22" s="31"/>
      <c r="D22" s="31"/>
      <c r="E22" s="31"/>
      <c r="F22" s="31"/>
      <c r="G22" s="31"/>
      <c r="H22" s="31"/>
      <c r="I22" s="31"/>
      <c r="J22" s="31"/>
      <c r="K22" s="31"/>
    </row>
    <row r="23" spans="1:11" ht="18" x14ac:dyDescent="0.3">
      <c r="A23" s="31"/>
      <c r="B23" s="31"/>
      <c r="C23" s="31"/>
      <c r="D23" s="31"/>
      <c r="E23" s="31"/>
      <c r="F23" s="31"/>
      <c r="G23" s="31"/>
      <c r="H23" s="31"/>
      <c r="I23" s="31"/>
      <c r="J23" s="31"/>
      <c r="K23" s="31"/>
    </row>
    <row r="24" spans="1:11" ht="18" x14ac:dyDescent="0.3">
      <c r="A24" s="31"/>
      <c r="B24" s="31"/>
      <c r="C24" s="31"/>
      <c r="D24" s="31"/>
      <c r="E24" s="31"/>
      <c r="F24" s="31"/>
      <c r="G24" s="31"/>
      <c r="H24" s="31"/>
      <c r="I24" s="31"/>
      <c r="J24" s="31"/>
      <c r="K24" s="31"/>
    </row>
    <row r="25" spans="1:11" ht="18" x14ac:dyDescent="0.3">
      <c r="A25" s="31"/>
      <c r="B25" s="31"/>
      <c r="C25" s="31"/>
      <c r="D25" s="31"/>
      <c r="E25" s="31"/>
      <c r="F25" s="31"/>
      <c r="G25" s="31"/>
      <c r="H25" s="31"/>
      <c r="I25" s="31"/>
      <c r="J25" s="31"/>
      <c r="K25" s="31"/>
    </row>
    <row r="26" spans="1:11" ht="18" x14ac:dyDescent="0.3">
      <c r="A26" s="31"/>
      <c r="B26" s="31"/>
      <c r="C26" s="31"/>
      <c r="D26" s="31"/>
      <c r="E26" s="31"/>
      <c r="F26" s="31"/>
      <c r="G26" s="31"/>
      <c r="H26" s="31"/>
      <c r="I26" s="31"/>
      <c r="J26" s="31"/>
      <c r="K26" s="31"/>
    </row>
    <row r="27" spans="1:11" ht="18" x14ac:dyDescent="0.3">
      <c r="A27" s="31"/>
      <c r="B27" s="31"/>
      <c r="C27" s="31"/>
      <c r="D27" s="31"/>
      <c r="E27" s="31"/>
      <c r="F27" s="31"/>
      <c r="G27" s="31"/>
      <c r="H27" s="31"/>
      <c r="I27" s="31"/>
      <c r="J27" s="31"/>
      <c r="K27" s="31"/>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31C89-869E-489B-8589-2C1836E2FE42}">
  <dimension ref="A1:D6"/>
  <sheetViews>
    <sheetView workbookViewId="0">
      <selection activeCell="B6" sqref="B6:D6"/>
    </sheetView>
  </sheetViews>
  <sheetFormatPr defaultRowHeight="14.4" x14ac:dyDescent="0.3"/>
  <cols>
    <col min="1" max="1" width="34.109375" customWidth="1"/>
    <col min="2" max="6" width="15.5546875" customWidth="1"/>
  </cols>
  <sheetData>
    <row r="1" spans="1:4" ht="18" x14ac:dyDescent="0.3">
      <c r="B1" s="32" t="s">
        <v>54</v>
      </c>
      <c r="C1" s="32" t="s">
        <v>55</v>
      </c>
      <c r="D1" s="32" t="s">
        <v>56</v>
      </c>
    </row>
    <row r="2" spans="1:4" ht="18" x14ac:dyDescent="0.3">
      <c r="B2" s="32" t="s">
        <v>51</v>
      </c>
      <c r="C2" s="32" t="s">
        <v>51</v>
      </c>
      <c r="D2" s="32" t="s">
        <v>51</v>
      </c>
    </row>
    <row r="3" spans="1:4" ht="22.8" customHeight="1" x14ac:dyDescent="0.3">
      <c r="A3" s="31" t="s">
        <v>57</v>
      </c>
      <c r="B3" s="31">
        <v>15600.78</v>
      </c>
      <c r="C3" s="31">
        <v>17621.990000000002</v>
      </c>
      <c r="D3" s="31">
        <v>13225.49</v>
      </c>
    </row>
    <row r="4" spans="1:4" ht="22.8" customHeight="1" x14ac:dyDescent="0.3">
      <c r="A4" s="31" t="s">
        <v>58</v>
      </c>
      <c r="B4" s="31">
        <v>25173.29</v>
      </c>
      <c r="C4" s="31">
        <v>18995.29</v>
      </c>
      <c r="D4" s="31">
        <v>17346.009999999998</v>
      </c>
    </row>
    <row r="5" spans="1:4" ht="22.8" customHeight="1" x14ac:dyDescent="0.3">
      <c r="A5" s="31" t="s">
        <v>59</v>
      </c>
      <c r="B5" s="31">
        <v>23147.11</v>
      </c>
      <c r="C5" s="31">
        <v>33118.910000000003</v>
      </c>
      <c r="D5" s="31">
        <v>19562.650000000001</v>
      </c>
    </row>
    <row r="6" spans="1:4" ht="22.8" customHeight="1" x14ac:dyDescent="0.3">
      <c r="A6" s="31" t="s">
        <v>52</v>
      </c>
      <c r="B6" s="31">
        <f>ROUNDDOWN(SUM(B3:B5),0)</f>
        <v>63921</v>
      </c>
      <c r="C6" s="31">
        <f t="shared" ref="C6:D6" si="0">ROUNDDOWN(SUM(C3:C5),0)</f>
        <v>69736</v>
      </c>
      <c r="D6" s="31">
        <f t="shared" si="0"/>
        <v>50134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Task 5 Instructions</vt:lpstr>
      <vt:lpstr>Overhead Analysis</vt:lpstr>
      <vt:lpstr>Task 5 - Solution</vt:lpstr>
      <vt:lpstr>Task 5 - Marking Scheme</vt:lpstr>
      <vt:lpstr>Task 6 Instructions</vt:lpstr>
      <vt:lpstr>Cash receipts</vt:lpstr>
      <vt:lpstr>Cash budget</vt:lpstr>
      <vt:lpstr>Break-even</vt:lpstr>
      <vt:lpstr>Cash receipts - Solution</vt:lpstr>
      <vt:lpstr>Cash budget  - Solution</vt:lpstr>
      <vt:lpstr>Break-even - Solution</vt:lpstr>
      <vt:lpstr>Task 6 - Marking Scheme</vt:lpstr>
      <vt:lpstr>'Task 5 - Solution'!Print_Area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Safina Bi Yasin</dc:creator>
  <cp:lastModifiedBy>Safina Bi Yasin</cp:lastModifiedBy>
  <cp:lastPrinted>2022-05-21T10:51:36Z</cp:lastPrinted>
  <dcterms:created xsi:type="dcterms:W3CDTF">2022-05-14T13:51:16Z</dcterms:created>
  <dcterms:modified xsi:type="dcterms:W3CDTF">2022-07-14T17:51:40Z</dcterms:modified>
</cp:coreProperties>
</file>