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18f793ac1a6805b/Documents/AAT Business 1/AAT L3 Management Accounting Techniques (MAT)/"/>
    </mc:Choice>
  </mc:AlternateContent>
  <xr:revisionPtr revIDLastSave="51" documentId="8_{0A6BC99D-47F5-4769-9E5B-E1B63D71D393}" xr6:coauthVersionLast="47" xr6:coauthVersionMax="47" xr10:uidLastSave="{5B9152CB-F422-4CEA-B38A-450F17168144}"/>
  <bookViews>
    <workbookView xWindow="-108" yWindow="-108" windowWidth="23256" windowHeight="12456" xr2:uid="{A1B970D9-EEC3-44E3-BB68-7728E37A06A4}"/>
  </bookViews>
  <sheets>
    <sheet name="Task 5 Instructions" sheetId="7" r:id="rId1"/>
    <sheet name="Overhead Analysis" sheetId="8" r:id="rId2"/>
    <sheet name="Task 5 - Solution" sheetId="9" r:id="rId3"/>
    <sheet name="Task 5 - Marking Scheme" sheetId="10" r:id="rId4"/>
    <sheet name="Task 6 Instructions" sheetId="1" r:id="rId5"/>
    <sheet name="Operating Statement" sheetId="2" r:id="rId6"/>
    <sheet name="Task 6 - Solution" sheetId="6" r:id="rId7"/>
    <sheet name="Task 6 - Marking Scheme" sheetId="4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2" i="9" l="1"/>
  <c r="H22" i="9"/>
  <c r="H22" i="8"/>
  <c r="D21" i="9"/>
  <c r="C21" i="9"/>
  <c r="D20" i="9"/>
  <c r="C20" i="9"/>
  <c r="D9" i="9"/>
  <c r="D19" i="9"/>
  <c r="C19" i="9"/>
  <c r="H18" i="9"/>
  <c r="G18" i="9"/>
  <c r="F18" i="9"/>
  <c r="E18" i="9"/>
  <c r="D18" i="9"/>
  <c r="C18" i="9"/>
  <c r="G9" i="9"/>
  <c r="F9" i="9"/>
  <c r="E9" i="9"/>
  <c r="C9" i="9"/>
  <c r="B9" i="9"/>
  <c r="D22" i="8"/>
  <c r="C22" i="8"/>
  <c r="D18" i="8"/>
  <c r="E18" i="8"/>
  <c r="F18" i="8"/>
  <c r="G18" i="8"/>
  <c r="H18" i="8"/>
  <c r="C18" i="8"/>
  <c r="C22" i="9" l="1"/>
  <c r="C9" i="8" l="1"/>
  <c r="D9" i="8"/>
  <c r="E9" i="8"/>
  <c r="F9" i="8"/>
  <c r="G9" i="8"/>
  <c r="B9" i="8"/>
  <c r="F3" i="6" l="1"/>
  <c r="F4" i="6"/>
  <c r="F5" i="6"/>
  <c r="F6" i="6"/>
  <c r="F2" i="6"/>
  <c r="E3" i="6"/>
  <c r="E4" i="6"/>
  <c r="E5" i="6"/>
  <c r="E6" i="6"/>
  <c r="E2" i="6"/>
  <c r="D4" i="6"/>
  <c r="D5" i="6"/>
  <c r="D3" i="6"/>
  <c r="D2" i="6"/>
  <c r="B4" i="6"/>
  <c r="B3" i="6"/>
  <c r="B2" i="6"/>
  <c r="C6" i="6"/>
  <c r="B6" i="6" l="1"/>
  <c r="D6" i="6" s="1"/>
  <c r="C6" i="2" l="1"/>
  <c r="B6" i="2"/>
  <c r="D6" i="2" l="1"/>
</calcChain>
</file>

<file path=xl/sharedStrings.xml><?xml version="1.0" encoding="utf-8"?>
<sst xmlns="http://schemas.openxmlformats.org/spreadsheetml/2006/main" count="172" uniqueCount="93">
  <si>
    <t>Actual £                             12000 units</t>
  </si>
  <si>
    <t>Variance £</t>
  </si>
  <si>
    <t>Variance as a percentage of budget %</t>
  </si>
  <si>
    <t>Sales income</t>
  </si>
  <si>
    <t>Adverse</t>
  </si>
  <si>
    <t>Direct materials</t>
  </si>
  <si>
    <t>Favourable</t>
  </si>
  <si>
    <t>Direct labour</t>
  </si>
  <si>
    <t>Fixed overheads</t>
  </si>
  <si>
    <t>Sales manager</t>
  </si>
  <si>
    <t>Production manager</t>
  </si>
  <si>
    <t>Budget information</t>
  </si>
  <si>
    <t>Sales (units)</t>
  </si>
  <si>
    <t>selling price per unit</t>
  </si>
  <si>
    <t>Direct materials (kilograms)</t>
  </si>
  <si>
    <t>per kilogram</t>
  </si>
  <si>
    <t>Direct labour (hours)</t>
  </si>
  <si>
    <t>per hour</t>
  </si>
  <si>
    <t>Fixed overheads (£)</t>
  </si>
  <si>
    <t>Flexed Budget £                            12000 units</t>
  </si>
  <si>
    <t>Adverse/                                             Favourable/                 No variance</t>
  </si>
  <si>
    <t>Marks</t>
  </si>
  <si>
    <t xml:space="preserve"> </t>
  </si>
  <si>
    <t>Accounting Marks</t>
  </si>
  <si>
    <t>Spreadsheet Marks</t>
  </si>
  <si>
    <t>(ii) Use formulas in cells D2:D5 to calculate the variances by comparing the flexed budget and actual results achieved.  1 x mark for each formula.</t>
  </si>
  <si>
    <t xml:space="preserve">(iv) Enter in cells F2:F6 a nested IF statement, that displays the text "Favourable", "Adverse", or "No variance" depending on variance calculated in cells D2:D6. </t>
  </si>
  <si>
    <t>Mock One - Task 6 (16 marks)</t>
  </si>
  <si>
    <t>Complete the following in the ‘Operating Statement’ worksheet.</t>
  </si>
  <si>
    <t>Task instructions</t>
  </si>
  <si>
    <r>
      <rPr>
        <b/>
        <sz val="16"/>
        <rFont val="Calibri"/>
        <family val="2"/>
        <scheme val="minor"/>
      </rPr>
      <t>(i) Use formulas in cells B2:B4 to construct a flexed budget.  Your formula must use the data provided in cells B9:C11.</t>
    </r>
    <r>
      <rPr>
        <sz val="16"/>
        <rFont val="Calibri"/>
        <family val="2"/>
        <scheme val="minor"/>
      </rPr>
      <t xml:space="preserve"> (3 marks)</t>
    </r>
  </si>
  <si>
    <r>
      <rPr>
        <b/>
        <sz val="16"/>
        <rFont val="Calibri"/>
        <family val="2"/>
        <scheme val="minor"/>
      </rPr>
      <t>(ii) Use formulas in cells D2:D5 to calculate each variance by comparing the flexed budget and actual results achieved.  Adverse variances must be shown as a negative figure using a minus sign.</t>
    </r>
    <r>
      <rPr>
        <sz val="16"/>
        <rFont val="Calibri"/>
        <family val="2"/>
        <scheme val="minor"/>
      </rPr>
      <t xml:space="preserve"> (4 marks)</t>
    </r>
  </si>
  <si>
    <r>
      <rPr>
        <b/>
        <sz val="16"/>
        <rFont val="Calibri"/>
        <family val="2"/>
        <scheme val="minor"/>
      </rPr>
      <t>(iii) Use formulas in cells E2:E6 to calculate each variance as a percentage of budget.  Format cells E2:E6 as a percentage and round each percentage to one decimal place.</t>
    </r>
    <r>
      <rPr>
        <sz val="16"/>
        <rFont val="Calibri"/>
        <family val="2"/>
        <scheme val="minor"/>
      </rPr>
      <t xml:space="preserve"> (2 marks)</t>
    </r>
  </si>
  <si>
    <r>
      <rPr>
        <b/>
        <sz val="16"/>
        <rFont val="Calibri"/>
        <family val="2"/>
        <scheme val="minor"/>
      </rPr>
      <t xml:space="preserve">(iv) Enter in cells F2:F6 a nested IF statement, that displays the text "Favourable", "Adverse", or "No variance" depending on each variance calculated in cells D2:D6. </t>
    </r>
    <r>
      <rPr>
        <sz val="16"/>
        <rFont val="Calibri"/>
        <family val="2"/>
        <scheme val="minor"/>
      </rPr>
      <t>(3 marks)</t>
    </r>
  </si>
  <si>
    <t>(i) Use formulas in cells B2:B4 to construct a flexed budget.  1 x mark for each formula.  Any formula is acceptable if it uses the data provided and achieves the correct outcome.</t>
  </si>
  <si>
    <t>(iii) Use formulas in cells E2:E6 to calculate each variance as a percentage of budget.  1 x mark to format cells to percentage (one decimal place). 1 x mark to calculate the percentages.</t>
  </si>
  <si>
    <t>Operating Statement</t>
  </si>
  <si>
    <t xml:space="preserve">Profit </t>
  </si>
  <si>
    <r>
      <rPr>
        <b/>
        <sz val="16"/>
        <rFont val="Calibri"/>
        <family val="2"/>
        <scheme val="minor"/>
      </rPr>
      <t>(v) Produce a 2-D column chart that shows each variance in cells D2:D6 and a description of each variance using cells A2:A6.  Include a chart title called ‘Variances £’. Change the fill colour to red, for the bar that has the largest adverse variance.</t>
    </r>
    <r>
      <rPr>
        <sz val="16"/>
        <rFont val="Calibri"/>
        <family val="2"/>
        <scheme val="minor"/>
      </rPr>
      <t xml:space="preserve"> (4 marks)</t>
    </r>
  </si>
  <si>
    <t xml:space="preserve">(v) Produce a column bar chart showing each variance in cells D2:D6 and a description of each variance using cells A2:A6.  Include a chart title called ‘Variances £’. Include a legend that describes each variance. Change the fill colour for the largest adverse variance in the chart to red.  2 x mark for a chart. 1 x mark for a chart title. 1 x mark to fill colour the bar with the largest adverse variance to red. </t>
  </si>
  <si>
    <t>Department</t>
  </si>
  <si>
    <t xml:space="preserve">Carrying value of equipment £ </t>
  </si>
  <si>
    <t>Indirect staff costs £</t>
  </si>
  <si>
    <t>Number of employees</t>
  </si>
  <si>
    <t>Tickets Issued</t>
  </si>
  <si>
    <t>Maintenance Hours</t>
  </si>
  <si>
    <t>Floor space (square metres)</t>
  </si>
  <si>
    <t>Profit centres:</t>
  </si>
  <si>
    <t>Academic</t>
  </si>
  <si>
    <t>Professional</t>
  </si>
  <si>
    <t>Cost centres:</t>
  </si>
  <si>
    <t>IT Support</t>
  </si>
  <si>
    <t>Human Resources</t>
  </si>
  <si>
    <t>Facilities Maintenance</t>
  </si>
  <si>
    <t>Total overheads to profit centres</t>
  </si>
  <si>
    <t>Profit centres</t>
  </si>
  <si>
    <t>Cost centres</t>
  </si>
  <si>
    <t>Totals</t>
  </si>
  <si>
    <t>Basis of apportionment</t>
  </si>
  <si>
    <t>Academic                      £</t>
  </si>
  <si>
    <t>Professional               £</t>
  </si>
  <si>
    <t>IT Support                  £</t>
  </si>
  <si>
    <t>Human Resources                      £</t>
  </si>
  <si>
    <t>Facilities Maintenance               £</t>
  </si>
  <si>
    <t>Indirect labour</t>
  </si>
  <si>
    <t>Allocated</t>
  </si>
  <si>
    <t>Buildings rent and rates</t>
  </si>
  <si>
    <t>Floor space (m2)</t>
  </si>
  <si>
    <t>Buildings light and heat</t>
  </si>
  <si>
    <t xml:space="preserve">Depreciation of equipment </t>
  </si>
  <si>
    <t>Reapportion IT Support</t>
  </si>
  <si>
    <t>Reapportion Human Resources</t>
  </si>
  <si>
    <t>Reapportion Facilities Maintenance</t>
  </si>
  <si>
    <r>
      <t>Floor space (m</t>
    </r>
    <r>
      <rPr>
        <vertAlign val="super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)</t>
    </r>
  </si>
  <si>
    <t xml:space="preserve">Total </t>
  </si>
  <si>
    <t>Complete the following in the ‘Overhead Analysis’ worksheet.</t>
  </si>
  <si>
    <t>Mock One - Task 5 (16 marks)</t>
  </si>
  <si>
    <t xml:space="preserve">IT support cost is reapportioned between the two profit centres using the total number of tickets issued.  </t>
  </si>
  <si>
    <t>Facilities management cost is reapportioned between the two profit centres using the total number of maintenance hours.</t>
  </si>
  <si>
    <t>Human resource cost is reapportioned between the two profit centres using only the number of employees in each profit centre.</t>
  </si>
  <si>
    <t xml:space="preserve">(i) Include Data Validation in cells B13:B16 to ensure that only text from cells L2:L8 can be entered from a list. </t>
  </si>
  <si>
    <t>(ii) When Data Validation is included in cells B13:B16 from part (i) above. Select in cells B13:B16 from the Data Validation list, the basis for how budgeted overhead has between allocated or apportioned to the profit and cost centres.   1 x mark for each correct basis of apportionment (or allocation) selected.</t>
  </si>
  <si>
    <t>(v) Use 'Protect Sheet' to ensure that the overhead analysis table in cells A11:H22 cannot be edited and that all other cells in the worksheet can be edited.  Do not use a password. 1 x mark if cells A11:H22 cannot be edited. 1 x mark if all cells (except cells A11:H22) can be edited.</t>
  </si>
  <si>
    <t>(iii) Complete any remaining figures in the overhead analysis table in cells A11:H22. All cells completed must use formulas. Formulas may include data included in cells A1:G9 in the 'overhead analysis' worksheet. Indicate any negative figures using a minus sign. Do not enter any figures in grey cells. 1 x mark for each correct basis of reapportionment. 1 x mark for each of the correct formulas applied (any formula, providing that it gives the correct outcome).</t>
  </si>
  <si>
    <t>A college operates both academic and professional courses for students.</t>
  </si>
  <si>
    <t xml:space="preserve">It is preparing an overhead budget for the next year.  Budgeted overheads have already been allocated or apportioned to each profit and cost centre using the most appropriate basis. </t>
  </si>
  <si>
    <t xml:space="preserve">Budgeted overheads for cost centres have not yet been reapportioned to the two profit centres.  The college uses the direct method for overhead reapportionment.  </t>
  </si>
  <si>
    <r>
      <rPr>
        <b/>
        <sz val="18"/>
        <rFont val="Calibri"/>
        <family val="2"/>
        <scheme val="minor"/>
      </rPr>
      <t xml:space="preserve">(i) Include Data Validation in cells B13:B16 to ensure that only text from cells L2:L8 can be entered from a list.  </t>
    </r>
    <r>
      <rPr>
        <sz val="18"/>
        <rFont val="Calibri"/>
        <family val="2"/>
        <scheme val="minor"/>
      </rPr>
      <t>(2 marks)</t>
    </r>
  </si>
  <si>
    <r>
      <rPr>
        <b/>
        <sz val="18"/>
        <rFont val="Calibri"/>
        <family val="2"/>
        <scheme val="minor"/>
      </rPr>
      <t xml:space="preserve">(ii) When Data Validation is included in cells B13:B16 from part (i) above. Select in cells B13:B16 from the Data Validation list, the basis for how budgeted overhead has between allocated or apportioned to the profit and cost centres.   </t>
    </r>
    <r>
      <rPr>
        <sz val="18"/>
        <rFont val="Calibri"/>
        <family val="2"/>
        <scheme val="minor"/>
      </rPr>
      <t>(4 marks)</t>
    </r>
  </si>
  <si>
    <r>
      <rPr>
        <b/>
        <sz val="18"/>
        <rFont val="Calibri"/>
        <family val="2"/>
        <scheme val="minor"/>
      </rPr>
      <t xml:space="preserve">(iv) Use 'Conditional Formatting' in cell H22. Include a rule that if the value in cell H22 is equal to the value in cell H18, then the font colour in cell H22 will turn green.  Include a rule that if the value in cell H22 is not equal to the value in cell H18, then the font colour in cell H22 will turn red. </t>
    </r>
    <r>
      <rPr>
        <sz val="18"/>
        <rFont val="Calibri"/>
        <family val="2"/>
        <scheme val="minor"/>
      </rPr>
      <t>(2 marks)</t>
    </r>
  </si>
  <si>
    <r>
      <rPr>
        <b/>
        <sz val="18"/>
        <rFont val="Calibri"/>
        <family val="2"/>
        <scheme val="minor"/>
      </rPr>
      <t>(v) Use 'Protect Sheet' to ensure that the overhead analysis table in cells A11:H22 cannot be edited and that all other cells in the worksheet can be edited.  Do not use a password.</t>
    </r>
    <r>
      <rPr>
        <sz val="18"/>
        <rFont val="Calibri"/>
        <family val="2"/>
        <scheme val="minor"/>
      </rPr>
      <t xml:space="preserve">  (2 marks)</t>
    </r>
  </si>
  <si>
    <r>
      <rPr>
        <b/>
        <sz val="18"/>
        <rFont val="Calibri"/>
        <family val="2"/>
        <scheme val="minor"/>
      </rPr>
      <t xml:space="preserve">(iii) Complete any remaining figures in the overhead analysis table in cells A11:H22. All cells completed must use formulas. Formulas may include data included in cells A1:G9 in the 'overhead analysis' worksheet. Do not enter any figures in grey cells.       </t>
    </r>
    <r>
      <rPr>
        <sz val="18"/>
        <rFont val="Calibri"/>
        <family val="2"/>
        <scheme val="minor"/>
      </rPr>
      <t xml:space="preserve"> (6 marks)</t>
    </r>
  </si>
  <si>
    <t xml:space="preserve">(iv) Use 'Conditional Formatting' in cell H22. Include a rule that if the value in cell H22 is equal to the value in cell H18, then the font colour in cell H22 will turn green.  Include a rule that if the value in cell H22 is not equal to the value in cell H18, then the font colour in cell H22 will turn red.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</si>
</sst>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.00"/>
    <numFmt numFmtId="165" formatCode="&quot;£&quot;#,##0"/>
    <numFmt numFmtId="166" formatCode="0.0%"/>
  </numFmts>
  <fonts count="1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0"/>
      <color theme="0"/>
      <name val="Arial"/>
      <family val="2"/>
    </font>
    <font>
      <b/>
      <sz val="18"/>
      <name val="Calibri"/>
      <family val="2"/>
      <scheme val="minor"/>
    </font>
    <font>
      <b/>
      <sz val="14"/>
      <name val="Arial"/>
      <family val="2"/>
    </font>
    <font>
      <sz val="12"/>
      <color theme="1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  <font>
      <vertAlign val="superscript"/>
      <sz val="12"/>
      <color theme="1"/>
      <name val="Arial"/>
      <family val="2"/>
    </font>
    <font>
      <sz val="18"/>
      <name val="Calibri"/>
      <family val="2"/>
      <scheme val="minor"/>
    </font>
    <font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6795556505021"/>
        <bgColor indexed="64"/>
      </patternFill>
    </fill>
  </fills>
  <borders count="9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2" fillId="2" borderId="0" xfId="0" applyNumberFormat="1" applyFont="1" applyFill="1" applyAlignment="1">
      <alignment horizontal="justify" vertical="center" wrapText="1"/>
    </xf>
    <xf numFmtId="49" fontId="3" fillId="2" borderId="0" xfId="0" applyNumberFormat="1" applyFont="1" applyFill="1" applyAlignment="1">
      <alignment horizontal="justify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3" fontId="5" fillId="2" borderId="1" xfId="0" applyNumberFormat="1" applyFont="1" applyFill="1" applyBorder="1" applyAlignment="1">
      <alignment horizontal="right" vertical="center"/>
    </xf>
    <xf numFmtId="164" fontId="5" fillId="0" borderId="1" xfId="0" applyNumberFormat="1" applyFont="1" applyBorder="1" applyAlignment="1">
      <alignment vertical="center"/>
    </xf>
    <xf numFmtId="165" fontId="5" fillId="0" borderId="1" xfId="0" applyNumberFormat="1" applyFont="1" applyBorder="1" applyAlignment="1">
      <alignment vertical="center"/>
    </xf>
    <xf numFmtId="0" fontId="0" fillId="0" borderId="0" xfId="0" applyAlignment="1">
      <alignment horizontal="center"/>
    </xf>
    <xf numFmtId="3" fontId="5" fillId="0" borderId="1" xfId="0" applyNumberFormat="1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49" fontId="4" fillId="2" borderId="0" xfId="0" applyNumberFormat="1" applyFont="1" applyFill="1" applyAlignment="1">
      <alignment horizontal="left" vertical="center" wrapText="1"/>
    </xf>
    <xf numFmtId="49" fontId="3" fillId="2" borderId="0" xfId="0" applyNumberFormat="1" applyFont="1" applyFill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vertical="center"/>
    </xf>
    <xf numFmtId="0" fontId="11" fillId="0" borderId="0" xfId="0" applyFont="1"/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/>
    </xf>
    <xf numFmtId="3" fontId="14" fillId="0" borderId="1" xfId="0" applyNumberFormat="1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3" fontId="14" fillId="4" borderId="1" xfId="0" applyNumberFormat="1" applyFont="1" applyFill="1" applyBorder="1" applyAlignment="1">
      <alignment vertical="center"/>
    </xf>
    <xf numFmtId="3" fontId="11" fillId="0" borderId="0" xfId="0" applyNumberFormat="1" applyFont="1"/>
    <xf numFmtId="0" fontId="15" fillId="2" borderId="0" xfId="0" applyFont="1" applyFill="1"/>
    <xf numFmtId="0" fontId="15" fillId="0" borderId="0" xfId="0" applyFont="1"/>
    <xf numFmtId="0" fontId="11" fillId="0" borderId="1" xfId="0" applyFont="1" applyBorder="1" applyAlignment="1">
      <alignment vertical="center"/>
    </xf>
    <xf numFmtId="3" fontId="11" fillId="2" borderId="0" xfId="0" applyNumberFormat="1" applyFont="1" applyFill="1"/>
    <xf numFmtId="0" fontId="15" fillId="4" borderId="1" xfId="0" applyFont="1" applyFill="1" applyBorder="1" applyAlignment="1">
      <alignment vertical="center"/>
    </xf>
    <xf numFmtId="0" fontId="11" fillId="2" borderId="0" xfId="0" applyFont="1" applyFill="1"/>
    <xf numFmtId="3" fontId="15" fillId="4" borderId="1" xfId="0" applyNumberFormat="1" applyFont="1" applyFill="1" applyBorder="1" applyAlignment="1">
      <alignment vertical="center"/>
    </xf>
    <xf numFmtId="0" fontId="14" fillId="0" borderId="1" xfId="0" applyFont="1" applyBorder="1" applyAlignment="1">
      <alignment vertical="center"/>
    </xf>
    <xf numFmtId="3" fontId="14" fillId="0" borderId="1" xfId="0" applyNumberFormat="1" applyFont="1" applyBorder="1" applyAlignment="1">
      <alignment horizontal="right" vertical="center"/>
    </xf>
    <xf numFmtId="3" fontId="14" fillId="2" borderId="1" xfId="0" applyNumberFormat="1" applyFont="1" applyFill="1" applyBorder="1" applyAlignment="1">
      <alignment horizontal="right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1" fillId="2" borderId="0" xfId="0" applyFont="1" applyFill="1" applyProtection="1">
      <protection locked="0"/>
    </xf>
    <xf numFmtId="0" fontId="11" fillId="0" borderId="0" xfId="0" applyFont="1" applyProtection="1">
      <protection locked="0"/>
    </xf>
    <xf numFmtId="0" fontId="13" fillId="0" borderId="1" xfId="0" applyFont="1" applyBorder="1" applyAlignment="1" applyProtection="1">
      <alignment vertical="center"/>
      <protection locked="0"/>
    </xf>
    <xf numFmtId="0" fontId="14" fillId="0" borderId="1" xfId="0" applyFont="1" applyBorder="1" applyAlignment="1" applyProtection="1">
      <alignment vertical="center"/>
      <protection locked="0"/>
    </xf>
    <xf numFmtId="3" fontId="14" fillId="0" borderId="1" xfId="0" applyNumberFormat="1" applyFont="1" applyBorder="1" applyAlignment="1" applyProtection="1">
      <alignment horizontal="right" vertical="center"/>
      <protection locked="0"/>
    </xf>
    <xf numFmtId="3" fontId="14" fillId="2" borderId="1" xfId="0" applyNumberFormat="1" applyFont="1" applyFill="1" applyBorder="1" applyAlignment="1" applyProtection="1">
      <alignment horizontal="right" vertical="center"/>
      <protection locked="0"/>
    </xf>
    <xf numFmtId="0" fontId="15" fillId="2" borderId="0" xfId="0" applyFont="1" applyFill="1" applyProtection="1">
      <protection locked="0"/>
    </xf>
    <xf numFmtId="0" fontId="15" fillId="0" borderId="0" xfId="0" applyFont="1" applyProtection="1">
      <protection locked="0"/>
    </xf>
    <xf numFmtId="3" fontId="11" fillId="2" borderId="0" xfId="0" applyNumberFormat="1" applyFont="1" applyFill="1" applyProtection="1">
      <protection locked="0"/>
    </xf>
    <xf numFmtId="3" fontId="11" fillId="0" borderId="0" xfId="0" applyNumberFormat="1" applyFont="1" applyProtection="1">
      <protection locked="0"/>
    </xf>
    <xf numFmtId="0" fontId="0" fillId="2" borderId="0" xfId="0" applyFill="1"/>
    <xf numFmtId="49" fontId="17" fillId="2" borderId="0" xfId="0" applyNumberFormat="1" applyFont="1" applyFill="1" applyAlignment="1">
      <alignment horizontal="justify" vertical="center" wrapText="1"/>
    </xf>
    <xf numFmtId="0" fontId="18" fillId="2" borderId="0" xfId="0" applyFont="1" applyFill="1" applyAlignment="1">
      <alignment horizontal="justify" vertical="center"/>
    </xf>
    <xf numFmtId="49" fontId="9" fillId="2" borderId="0" xfId="0" applyNumberFormat="1" applyFont="1" applyFill="1" applyAlignment="1">
      <alignment horizontal="justify" vertical="center" wrapText="1"/>
    </xf>
    <xf numFmtId="0" fontId="1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14" fillId="0" borderId="2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3" fontId="14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10" fillId="2" borderId="7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3" fontId="14" fillId="0" borderId="2" xfId="0" applyNumberFormat="1" applyFont="1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3" fontId="14" fillId="0" borderId="2" xfId="0" applyNumberFormat="1" applyFont="1" applyBorder="1" applyAlignment="1" applyProtection="1">
      <alignment horizontal="right" vertical="center"/>
      <protection locked="0"/>
    </xf>
    <xf numFmtId="0" fontId="0" fillId="0" borderId="3" xfId="0" applyBorder="1" applyAlignment="1" applyProtection="1">
      <alignment horizontal="right" vertical="center"/>
      <protection locked="0"/>
    </xf>
    <xf numFmtId="0" fontId="0" fillId="0" borderId="4" xfId="0" applyBorder="1" applyAlignment="1" applyProtection="1">
      <alignment horizontal="right" vertical="center"/>
      <protection locked="0"/>
    </xf>
    <xf numFmtId="0" fontId="8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49" fontId="7" fillId="2" borderId="0" xfId="0" applyNumberFormat="1" applyFont="1" applyFill="1" applyAlignment="1">
      <alignment horizontal="justify" vertical="center" wrapText="1"/>
    </xf>
  </cellXfs>
  <cellStyles count="1">
    <cellStyle name="Normal" xfId="0" builtinId="0"/>
  </cellStyles>
  <dxfs count="2">
    <dxf>
      <font>
        <b val="0"/>
        <i val="0"/>
        <color rgb="FF92D050"/>
      </font>
      <fill>
        <patternFill patternType="none">
          <bgColor auto="1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Variances £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B1D5-41E0-8483-D1952C37E53E}"/>
              </c:ext>
            </c:extLst>
          </c:dPt>
          <c:cat>
            <c:strRef>
              <c:f>'Task 6 - Solution'!$A$2:$A$6</c:f>
              <c:strCache>
                <c:ptCount val="5"/>
                <c:pt idx="0">
                  <c:v>Sales income</c:v>
                </c:pt>
                <c:pt idx="1">
                  <c:v>Direct materials</c:v>
                </c:pt>
                <c:pt idx="2">
                  <c:v>Direct labour</c:v>
                </c:pt>
                <c:pt idx="3">
                  <c:v>Fixed overheads</c:v>
                </c:pt>
                <c:pt idx="4">
                  <c:v>Profit </c:v>
                </c:pt>
              </c:strCache>
            </c:strRef>
          </c:cat>
          <c:val>
            <c:numRef>
              <c:f>'Task 6 - Solution'!$D$2:$D$6</c:f>
              <c:numCache>
                <c:formatCode>#,##0</c:formatCode>
                <c:ptCount val="5"/>
                <c:pt idx="0">
                  <c:v>18000</c:v>
                </c:pt>
                <c:pt idx="1">
                  <c:v>3730</c:v>
                </c:pt>
                <c:pt idx="2">
                  <c:v>0</c:v>
                </c:pt>
                <c:pt idx="3">
                  <c:v>-2500</c:v>
                </c:pt>
                <c:pt idx="4">
                  <c:v>19230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D5-41E0-8483-D1952C37E5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36515664"/>
        <c:axId val="2136516080"/>
      </c:barChart>
      <c:catAx>
        <c:axId val="2136515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6516080"/>
        <c:crosses val="autoZero"/>
        <c:auto val="1"/>
        <c:lblAlgn val="ctr"/>
        <c:lblOffset val="100"/>
        <c:noMultiLvlLbl val="0"/>
      </c:catAx>
      <c:valAx>
        <c:axId val="2136516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6515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68580</xdr:colOff>
      <xdr:row>6</xdr:row>
      <xdr:rowOff>327660</xdr:rowOff>
    </xdr:from>
    <xdr:to>
      <xdr:col>10</xdr:col>
      <xdr:colOff>53340</xdr:colOff>
      <xdr:row>23</xdr:row>
      <xdr:rowOff>53340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C1C77C6-77A4-36DD-016B-EF33C61250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52FA3-4AD6-446B-A34C-F2D693A3778C}">
  <dimension ref="A1:A16"/>
  <sheetViews>
    <sheetView tabSelected="1" workbookViewId="0"/>
  </sheetViews>
  <sheetFormatPr defaultRowHeight="14.4" x14ac:dyDescent="0.3"/>
  <cols>
    <col min="1" max="1" width="180.109375" customWidth="1"/>
  </cols>
  <sheetData>
    <row r="1" spans="1:1" ht="30" customHeight="1" x14ac:dyDescent="0.3">
      <c r="A1" s="12" t="s">
        <v>76</v>
      </c>
    </row>
    <row r="2" spans="1:1" ht="45" customHeight="1" x14ac:dyDescent="0.3">
      <c r="A2" s="49" t="s">
        <v>84</v>
      </c>
    </row>
    <row r="3" spans="1:1" ht="70.2" customHeight="1" x14ac:dyDescent="0.3">
      <c r="A3" s="49" t="s">
        <v>85</v>
      </c>
    </row>
    <row r="4" spans="1:1" ht="62.4" customHeight="1" x14ac:dyDescent="0.3">
      <c r="A4" s="49" t="s">
        <v>86</v>
      </c>
    </row>
    <row r="5" spans="1:1" ht="36.6" customHeight="1" x14ac:dyDescent="0.3">
      <c r="A5" s="49" t="s">
        <v>77</v>
      </c>
    </row>
    <row r="6" spans="1:1" ht="58.2" customHeight="1" x14ac:dyDescent="0.3">
      <c r="A6" s="49" t="s">
        <v>79</v>
      </c>
    </row>
    <row r="7" spans="1:1" ht="36.6" customHeight="1" x14ac:dyDescent="0.3">
      <c r="A7" s="49" t="s">
        <v>78</v>
      </c>
    </row>
    <row r="8" spans="1:1" ht="27" customHeight="1" x14ac:dyDescent="0.3">
      <c r="A8" s="50"/>
    </row>
    <row r="9" spans="1:1" ht="27" customHeight="1" x14ac:dyDescent="0.3">
      <c r="A9" s="51" t="s">
        <v>29</v>
      </c>
    </row>
    <row r="10" spans="1:1" ht="35.4" customHeight="1" x14ac:dyDescent="0.3">
      <c r="A10" s="49" t="s">
        <v>75</v>
      </c>
    </row>
    <row r="11" spans="1:1" ht="58.2" customHeight="1" x14ac:dyDescent="0.3">
      <c r="A11" s="49" t="s">
        <v>87</v>
      </c>
    </row>
    <row r="12" spans="1:1" ht="100.8" customHeight="1" x14ac:dyDescent="0.3">
      <c r="A12" s="49" t="s">
        <v>88</v>
      </c>
    </row>
    <row r="13" spans="1:1" ht="100.8" customHeight="1" x14ac:dyDescent="0.3">
      <c r="A13" s="49" t="s">
        <v>91</v>
      </c>
    </row>
    <row r="14" spans="1:1" ht="85.8" customHeight="1" x14ac:dyDescent="0.3">
      <c r="A14" s="49" t="s">
        <v>89</v>
      </c>
    </row>
    <row r="15" spans="1:1" ht="74.400000000000006" customHeight="1" x14ac:dyDescent="0.3">
      <c r="A15" s="49" t="s">
        <v>90</v>
      </c>
    </row>
    <row r="16" spans="1:1" x14ac:dyDescent="0.3">
      <c r="A16" s="4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90CD1-D389-4335-B90B-88FFD353922F}">
  <dimension ref="A1:L27"/>
  <sheetViews>
    <sheetView workbookViewId="0"/>
  </sheetViews>
  <sheetFormatPr defaultRowHeight="15" x14ac:dyDescent="0.25"/>
  <cols>
    <col min="1" max="1" width="44.44140625" style="18" customWidth="1"/>
    <col min="2" max="2" width="30.6640625" style="18" customWidth="1"/>
    <col min="3" max="4" width="24.6640625" style="18" customWidth="1"/>
    <col min="5" max="7" width="20.5546875" style="18" customWidth="1"/>
    <col min="8" max="8" width="18.88671875" style="18" customWidth="1"/>
    <col min="9" max="9" width="11.33203125" style="18" customWidth="1"/>
    <col min="10" max="11" width="8.88671875" style="18"/>
    <col min="12" max="12" width="34.109375" style="18" customWidth="1"/>
    <col min="13" max="16384" width="8.88671875" style="18"/>
  </cols>
  <sheetData>
    <row r="1" spans="1:12" ht="64.2" thickTop="1" thickBot="1" x14ac:dyDescent="0.3">
      <c r="A1" s="35" t="s">
        <v>40</v>
      </c>
      <c r="B1" s="19" t="s">
        <v>41</v>
      </c>
      <c r="C1" s="19" t="s">
        <v>42</v>
      </c>
      <c r="D1" s="19" t="s">
        <v>43</v>
      </c>
      <c r="E1" s="19" t="s">
        <v>44</v>
      </c>
      <c r="F1" s="19" t="s">
        <v>45</v>
      </c>
      <c r="G1" s="19" t="s">
        <v>46</v>
      </c>
      <c r="H1" s="30"/>
    </row>
    <row r="2" spans="1:12" ht="34.799999999999997" customHeight="1" thickTop="1" thickBot="1" x14ac:dyDescent="0.3">
      <c r="A2" s="20" t="s">
        <v>47</v>
      </c>
      <c r="B2" s="54"/>
      <c r="C2" s="55"/>
      <c r="D2" s="55"/>
      <c r="E2" s="55"/>
      <c r="F2" s="55"/>
      <c r="G2" s="56"/>
      <c r="H2" s="30"/>
      <c r="L2" s="18" t="s">
        <v>65</v>
      </c>
    </row>
    <row r="3" spans="1:12" ht="28.8" customHeight="1" thickTop="1" thickBot="1" x14ac:dyDescent="0.3">
      <c r="A3" s="32" t="s">
        <v>48</v>
      </c>
      <c r="B3" s="33">
        <v>250000</v>
      </c>
      <c r="C3" s="33"/>
      <c r="D3" s="34">
        <v>55</v>
      </c>
      <c r="E3" s="33">
        <v>250</v>
      </c>
      <c r="F3" s="33">
        <v>2500</v>
      </c>
      <c r="G3" s="33">
        <v>10000</v>
      </c>
      <c r="H3" s="30"/>
      <c r="L3" s="18" t="s">
        <v>41</v>
      </c>
    </row>
    <row r="4" spans="1:12" ht="28.8" customHeight="1" thickTop="1" thickBot="1" x14ac:dyDescent="0.3">
      <c r="A4" s="32" t="s">
        <v>49</v>
      </c>
      <c r="B4" s="33">
        <v>450000</v>
      </c>
      <c r="C4" s="33"/>
      <c r="D4" s="34">
        <v>45</v>
      </c>
      <c r="E4" s="33">
        <v>550</v>
      </c>
      <c r="F4" s="33">
        <v>1000</v>
      </c>
      <c r="G4" s="33">
        <v>30000</v>
      </c>
      <c r="H4" s="30"/>
      <c r="L4" s="18" t="s">
        <v>42</v>
      </c>
    </row>
    <row r="5" spans="1:12" ht="34.799999999999997" customHeight="1" thickTop="1" thickBot="1" x14ac:dyDescent="0.3">
      <c r="A5" s="20" t="s">
        <v>50</v>
      </c>
      <c r="B5" s="57"/>
      <c r="C5" s="58"/>
      <c r="D5" s="58"/>
      <c r="E5" s="58"/>
      <c r="F5" s="58"/>
      <c r="G5" s="59"/>
      <c r="H5" s="30"/>
      <c r="L5" s="18" t="s">
        <v>43</v>
      </c>
    </row>
    <row r="6" spans="1:12" ht="28.8" customHeight="1" thickTop="1" thickBot="1" x14ac:dyDescent="0.3">
      <c r="A6" s="32" t="s">
        <v>51</v>
      </c>
      <c r="B6" s="34"/>
      <c r="C6" s="34">
        <v>25800</v>
      </c>
      <c r="D6" s="34">
        <v>7</v>
      </c>
      <c r="E6" s="34"/>
      <c r="F6" s="34"/>
      <c r="G6" s="34">
        <v>1000</v>
      </c>
      <c r="H6" s="30"/>
      <c r="L6" s="18" t="s">
        <v>44</v>
      </c>
    </row>
    <row r="7" spans="1:12" ht="28.8" customHeight="1" thickTop="1" thickBot="1" x14ac:dyDescent="0.3">
      <c r="A7" s="32" t="s">
        <v>52</v>
      </c>
      <c r="B7" s="34"/>
      <c r="C7" s="34">
        <v>45400</v>
      </c>
      <c r="D7" s="34">
        <v>3</v>
      </c>
      <c r="E7" s="34"/>
      <c r="F7" s="34"/>
      <c r="G7" s="34">
        <v>5000</v>
      </c>
      <c r="H7" s="30"/>
      <c r="L7" s="18" t="s">
        <v>45</v>
      </c>
    </row>
    <row r="8" spans="1:12" ht="28.8" customHeight="1" thickTop="1" thickBot="1" x14ac:dyDescent="0.3">
      <c r="A8" s="32" t="s">
        <v>53</v>
      </c>
      <c r="B8" s="34"/>
      <c r="C8" s="34">
        <v>85900</v>
      </c>
      <c r="D8" s="34">
        <v>10</v>
      </c>
      <c r="E8" s="34"/>
      <c r="F8" s="34"/>
      <c r="G8" s="34">
        <v>4000</v>
      </c>
      <c r="H8" s="30"/>
      <c r="L8" s="18" t="s">
        <v>73</v>
      </c>
    </row>
    <row r="9" spans="1:12" ht="28.8" customHeight="1" thickTop="1" thickBot="1" x14ac:dyDescent="0.3">
      <c r="A9" s="20" t="s">
        <v>74</v>
      </c>
      <c r="B9" s="34">
        <f>SUM(B3:B8)</f>
        <v>700000</v>
      </c>
      <c r="C9" s="34">
        <f t="shared" ref="C9:G9" si="0">SUM(C3:C8)</f>
        <v>157100</v>
      </c>
      <c r="D9" s="34">
        <f t="shared" si="0"/>
        <v>120</v>
      </c>
      <c r="E9" s="34">
        <f t="shared" si="0"/>
        <v>800</v>
      </c>
      <c r="F9" s="34">
        <f t="shared" si="0"/>
        <v>3500</v>
      </c>
      <c r="G9" s="34">
        <f t="shared" si="0"/>
        <v>50000</v>
      </c>
      <c r="H9" s="30"/>
    </row>
    <row r="10" spans="1:12" ht="37.799999999999997" customHeight="1" thickTop="1" thickBot="1" x14ac:dyDescent="0.3">
      <c r="A10" s="30"/>
      <c r="B10" s="30"/>
      <c r="C10" s="30"/>
      <c r="D10" s="30"/>
      <c r="E10" s="30"/>
      <c r="F10" s="30"/>
      <c r="G10" s="30"/>
      <c r="H10" s="30"/>
    </row>
    <row r="11" spans="1:12" s="26" customFormat="1" ht="33" customHeight="1" thickTop="1" thickBot="1" x14ac:dyDescent="0.35">
      <c r="A11" s="62"/>
      <c r="B11" s="60" t="s">
        <v>58</v>
      </c>
      <c r="C11" s="52" t="s">
        <v>55</v>
      </c>
      <c r="D11" s="53"/>
      <c r="E11" s="52" t="s">
        <v>56</v>
      </c>
      <c r="F11" s="53"/>
      <c r="G11" s="53"/>
      <c r="H11" s="52" t="s">
        <v>57</v>
      </c>
      <c r="I11" s="25"/>
    </row>
    <row r="12" spans="1:12" s="26" customFormat="1" ht="69" customHeight="1" thickTop="1" thickBot="1" x14ac:dyDescent="0.35">
      <c r="A12" s="63"/>
      <c r="B12" s="61"/>
      <c r="C12" s="19" t="s">
        <v>59</v>
      </c>
      <c r="D12" s="19" t="s">
        <v>60</v>
      </c>
      <c r="E12" s="19" t="s">
        <v>61</v>
      </c>
      <c r="F12" s="19" t="s">
        <v>62</v>
      </c>
      <c r="G12" s="19" t="s">
        <v>63</v>
      </c>
      <c r="H12" s="53"/>
      <c r="I12" s="25"/>
    </row>
    <row r="13" spans="1:12" ht="39.6" customHeight="1" thickTop="1" thickBot="1" x14ac:dyDescent="0.3">
      <c r="A13" s="22" t="s">
        <v>64</v>
      </c>
      <c r="B13" s="27"/>
      <c r="C13" s="21">
        <v>0</v>
      </c>
      <c r="D13" s="21">
        <v>0</v>
      </c>
      <c r="E13" s="21">
        <v>25800</v>
      </c>
      <c r="F13" s="21">
        <v>45400</v>
      </c>
      <c r="G13" s="21">
        <v>85900</v>
      </c>
      <c r="H13" s="21">
        <v>157100</v>
      </c>
      <c r="I13" s="28"/>
      <c r="J13" s="24"/>
    </row>
    <row r="14" spans="1:12" ht="39.6" customHeight="1" thickTop="1" thickBot="1" x14ac:dyDescent="0.3">
      <c r="A14" s="22" t="s">
        <v>66</v>
      </c>
      <c r="B14" s="27"/>
      <c r="C14" s="21">
        <v>100000</v>
      </c>
      <c r="D14" s="21">
        <v>300000</v>
      </c>
      <c r="E14" s="21">
        <v>10000</v>
      </c>
      <c r="F14" s="21">
        <v>50000</v>
      </c>
      <c r="G14" s="21">
        <v>40000</v>
      </c>
      <c r="H14" s="21">
        <v>500000</v>
      </c>
      <c r="I14" s="28"/>
      <c r="J14" s="24"/>
    </row>
    <row r="15" spans="1:12" ht="39.6" customHeight="1" thickTop="1" thickBot="1" x14ac:dyDescent="0.3">
      <c r="A15" s="22" t="s">
        <v>68</v>
      </c>
      <c r="B15" s="27"/>
      <c r="C15" s="21">
        <v>20000</v>
      </c>
      <c r="D15" s="21">
        <v>60000</v>
      </c>
      <c r="E15" s="21">
        <v>2000</v>
      </c>
      <c r="F15" s="21">
        <v>10000</v>
      </c>
      <c r="G15" s="21">
        <v>8000</v>
      </c>
      <c r="H15" s="21">
        <v>100000</v>
      </c>
      <c r="I15" s="28"/>
      <c r="J15" s="24"/>
    </row>
    <row r="16" spans="1:12" ht="39.6" customHeight="1" thickTop="1" thickBot="1" x14ac:dyDescent="0.3">
      <c r="A16" s="22" t="s">
        <v>69</v>
      </c>
      <c r="B16" s="27"/>
      <c r="C16" s="21">
        <v>17857.142857142855</v>
      </c>
      <c r="D16" s="21">
        <v>32142.857142857141</v>
      </c>
      <c r="E16" s="21">
        <v>0</v>
      </c>
      <c r="F16" s="21">
        <v>0</v>
      </c>
      <c r="G16" s="21">
        <v>0</v>
      </c>
      <c r="H16" s="21">
        <v>50000</v>
      </c>
      <c r="I16" s="28"/>
      <c r="J16" s="24"/>
    </row>
    <row r="17" spans="1:10" ht="6.6" customHeight="1" thickTop="1" thickBot="1" x14ac:dyDescent="0.3">
      <c r="A17" s="29"/>
      <c r="B17" s="29"/>
      <c r="C17" s="23"/>
      <c r="D17" s="23"/>
      <c r="E17" s="23"/>
      <c r="F17" s="23"/>
      <c r="G17" s="23"/>
      <c r="H17" s="23"/>
      <c r="I17" s="30"/>
    </row>
    <row r="18" spans="1:10" ht="39.6" customHeight="1" thickTop="1" thickBot="1" x14ac:dyDescent="0.3">
      <c r="A18" s="22" t="s">
        <v>57</v>
      </c>
      <c r="B18" s="31"/>
      <c r="C18" s="21">
        <f>SUM(C13:C16)</f>
        <v>137857.14285714284</v>
      </c>
      <c r="D18" s="21">
        <f t="shared" ref="D18:H18" si="1">SUM(D13:D16)</f>
        <v>392142.85714285716</v>
      </c>
      <c r="E18" s="21">
        <f t="shared" si="1"/>
        <v>37800</v>
      </c>
      <c r="F18" s="21">
        <f t="shared" si="1"/>
        <v>105400</v>
      </c>
      <c r="G18" s="21">
        <f t="shared" si="1"/>
        <v>133900</v>
      </c>
      <c r="H18" s="21">
        <f t="shared" si="1"/>
        <v>807100</v>
      </c>
      <c r="I18" s="28"/>
      <c r="J18" s="24"/>
    </row>
    <row r="19" spans="1:10" ht="39.6" customHeight="1" thickTop="1" thickBot="1" x14ac:dyDescent="0.3">
      <c r="A19" s="22" t="s">
        <v>70</v>
      </c>
      <c r="B19" s="31"/>
      <c r="C19" s="21"/>
      <c r="D19" s="21"/>
      <c r="E19" s="21">
        <v>-37800</v>
      </c>
      <c r="F19" s="23"/>
      <c r="G19" s="23"/>
      <c r="H19" s="23"/>
      <c r="I19" s="28"/>
      <c r="J19" s="24"/>
    </row>
    <row r="20" spans="1:10" ht="39.6" customHeight="1" thickTop="1" thickBot="1" x14ac:dyDescent="0.3">
      <c r="A20" s="22" t="s">
        <v>71</v>
      </c>
      <c r="B20" s="31"/>
      <c r="C20" s="21"/>
      <c r="D20" s="21"/>
      <c r="E20" s="23"/>
      <c r="F20" s="21">
        <v>-105400</v>
      </c>
      <c r="G20" s="23"/>
      <c r="H20" s="23"/>
      <c r="I20" s="28"/>
      <c r="J20" s="24"/>
    </row>
    <row r="21" spans="1:10" ht="39.6" customHeight="1" thickTop="1" thickBot="1" x14ac:dyDescent="0.3">
      <c r="A21" s="22" t="s">
        <v>72</v>
      </c>
      <c r="B21" s="31"/>
      <c r="C21" s="21"/>
      <c r="D21" s="21"/>
      <c r="E21" s="23"/>
      <c r="F21" s="23"/>
      <c r="G21" s="21">
        <v>-133900</v>
      </c>
      <c r="H21" s="23"/>
      <c r="I21" s="28"/>
      <c r="J21" s="24"/>
    </row>
    <row r="22" spans="1:10" ht="39.6" customHeight="1" thickTop="1" thickBot="1" x14ac:dyDescent="0.3">
      <c r="A22" s="22" t="s">
        <v>54</v>
      </c>
      <c r="B22" s="31"/>
      <c r="C22" s="21">
        <f>SUM(C18:C21)</f>
        <v>137857.14285714284</v>
      </c>
      <c r="D22" s="21">
        <f>SUM(D18:D21)</f>
        <v>392142.85714285716</v>
      </c>
      <c r="E22" s="23"/>
      <c r="F22" s="23"/>
      <c r="G22" s="23"/>
      <c r="H22" s="21">
        <f>C22+D22</f>
        <v>530000</v>
      </c>
      <c r="I22" s="28"/>
      <c r="J22" s="24"/>
    </row>
    <row r="23" spans="1:10" ht="15.6" thickTop="1" x14ac:dyDescent="0.25">
      <c r="A23" s="30"/>
      <c r="B23" s="30"/>
      <c r="C23" s="30"/>
      <c r="D23" s="30"/>
      <c r="E23" s="30"/>
      <c r="F23" s="30"/>
      <c r="G23" s="30"/>
      <c r="H23" s="30"/>
      <c r="I23" s="28"/>
    </row>
    <row r="24" spans="1:10" x14ac:dyDescent="0.25">
      <c r="A24" s="30"/>
      <c r="B24" s="30"/>
      <c r="C24" s="30"/>
      <c r="D24" s="30"/>
      <c r="E24" s="30"/>
      <c r="F24" s="30"/>
      <c r="G24" s="30"/>
      <c r="H24" s="30"/>
    </row>
    <row r="25" spans="1:10" x14ac:dyDescent="0.25">
      <c r="A25" s="30"/>
      <c r="B25" s="30"/>
      <c r="C25" s="30"/>
      <c r="D25" s="30"/>
      <c r="E25" s="30"/>
      <c r="F25" s="30"/>
      <c r="G25" s="30"/>
      <c r="H25" s="30"/>
    </row>
    <row r="26" spans="1:10" x14ac:dyDescent="0.25">
      <c r="A26" s="30"/>
      <c r="B26" s="30"/>
      <c r="C26" s="30"/>
      <c r="D26" s="28"/>
      <c r="E26" s="30"/>
      <c r="F26" s="30"/>
      <c r="G26" s="30"/>
      <c r="H26" s="30"/>
    </row>
    <row r="27" spans="1:10" x14ac:dyDescent="0.25">
      <c r="A27" s="30"/>
      <c r="B27" s="30"/>
      <c r="C27" s="30"/>
      <c r="D27" s="30"/>
      <c r="E27" s="30"/>
      <c r="F27" s="30"/>
      <c r="G27" s="30"/>
      <c r="H27" s="30"/>
    </row>
  </sheetData>
  <mergeCells count="7">
    <mergeCell ref="H11:H12"/>
    <mergeCell ref="B2:G2"/>
    <mergeCell ref="B5:G5"/>
    <mergeCell ref="B11:B12"/>
    <mergeCell ref="A11:A12"/>
    <mergeCell ref="C11:D11"/>
    <mergeCell ref="E11:G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FE484-5135-429A-B6B7-B63763AC95E9}">
  <dimension ref="A1:L27"/>
  <sheetViews>
    <sheetView workbookViewId="0"/>
  </sheetViews>
  <sheetFormatPr defaultRowHeight="15" x14ac:dyDescent="0.25"/>
  <cols>
    <col min="1" max="1" width="44.44140625" style="39" customWidth="1"/>
    <col min="2" max="2" width="30.77734375" style="39" customWidth="1"/>
    <col min="3" max="4" width="24.6640625" style="39" customWidth="1"/>
    <col min="5" max="7" width="20.5546875" style="39" customWidth="1"/>
    <col min="8" max="8" width="18.88671875" style="39" customWidth="1"/>
    <col min="9" max="9" width="11.33203125" style="39" customWidth="1"/>
    <col min="10" max="11" width="8.88671875" style="39"/>
    <col min="12" max="12" width="34.109375" style="39" customWidth="1"/>
    <col min="13" max="16384" width="8.88671875" style="39"/>
  </cols>
  <sheetData>
    <row r="1" spans="1:12" ht="64.2" thickTop="1" thickBot="1" x14ac:dyDescent="0.3">
      <c r="A1" s="36" t="s">
        <v>40</v>
      </c>
      <c r="B1" s="37" t="s">
        <v>41</v>
      </c>
      <c r="C1" s="37" t="s">
        <v>42</v>
      </c>
      <c r="D1" s="37" t="s">
        <v>43</v>
      </c>
      <c r="E1" s="37" t="s">
        <v>44</v>
      </c>
      <c r="F1" s="37" t="s">
        <v>45</v>
      </c>
      <c r="G1" s="37" t="s">
        <v>46</v>
      </c>
      <c r="H1" s="38"/>
    </row>
    <row r="2" spans="1:12" ht="34.799999999999997" customHeight="1" thickTop="1" thickBot="1" x14ac:dyDescent="0.3">
      <c r="A2" s="40" t="s">
        <v>47</v>
      </c>
      <c r="B2" s="64"/>
      <c r="C2" s="65"/>
      <c r="D2" s="65"/>
      <c r="E2" s="65"/>
      <c r="F2" s="65"/>
      <c r="G2" s="66"/>
      <c r="H2" s="38"/>
      <c r="L2" s="39" t="s">
        <v>65</v>
      </c>
    </row>
    <row r="3" spans="1:12" ht="28.8" customHeight="1" thickTop="1" thickBot="1" x14ac:dyDescent="0.3">
      <c r="A3" s="41" t="s">
        <v>48</v>
      </c>
      <c r="B3" s="42">
        <v>250000</v>
      </c>
      <c r="C3" s="42"/>
      <c r="D3" s="43">
        <v>55</v>
      </c>
      <c r="E3" s="42">
        <v>250</v>
      </c>
      <c r="F3" s="42">
        <v>2500</v>
      </c>
      <c r="G3" s="42">
        <v>10000</v>
      </c>
      <c r="H3" s="38"/>
      <c r="L3" s="39" t="s">
        <v>41</v>
      </c>
    </row>
    <row r="4" spans="1:12" ht="28.8" customHeight="1" thickTop="1" thickBot="1" x14ac:dyDescent="0.3">
      <c r="A4" s="41" t="s">
        <v>49</v>
      </c>
      <c r="B4" s="42">
        <v>450000</v>
      </c>
      <c r="C4" s="42"/>
      <c r="D4" s="43">
        <v>45</v>
      </c>
      <c r="E4" s="42">
        <v>550</v>
      </c>
      <c r="F4" s="42">
        <v>1000</v>
      </c>
      <c r="G4" s="42">
        <v>30000</v>
      </c>
      <c r="H4" s="38"/>
      <c r="L4" s="39" t="s">
        <v>42</v>
      </c>
    </row>
    <row r="5" spans="1:12" ht="34.799999999999997" customHeight="1" thickTop="1" thickBot="1" x14ac:dyDescent="0.3">
      <c r="A5" s="40" t="s">
        <v>50</v>
      </c>
      <c r="B5" s="67"/>
      <c r="C5" s="68"/>
      <c r="D5" s="68"/>
      <c r="E5" s="68"/>
      <c r="F5" s="68"/>
      <c r="G5" s="69"/>
      <c r="H5" s="38"/>
      <c r="L5" s="39" t="s">
        <v>43</v>
      </c>
    </row>
    <row r="6" spans="1:12" ht="28.8" customHeight="1" thickTop="1" thickBot="1" x14ac:dyDescent="0.3">
      <c r="A6" s="41" t="s">
        <v>51</v>
      </c>
      <c r="B6" s="43"/>
      <c r="C6" s="43">
        <v>25800</v>
      </c>
      <c r="D6" s="43">
        <v>7</v>
      </c>
      <c r="E6" s="43"/>
      <c r="F6" s="43"/>
      <c r="G6" s="43">
        <v>1000</v>
      </c>
      <c r="H6" s="38"/>
      <c r="L6" s="39" t="s">
        <v>44</v>
      </c>
    </row>
    <row r="7" spans="1:12" ht="28.8" customHeight="1" thickTop="1" thickBot="1" x14ac:dyDescent="0.3">
      <c r="A7" s="41" t="s">
        <v>52</v>
      </c>
      <c r="B7" s="43"/>
      <c r="C7" s="43">
        <v>45400</v>
      </c>
      <c r="D7" s="43">
        <v>3</v>
      </c>
      <c r="E7" s="43"/>
      <c r="F7" s="43"/>
      <c r="G7" s="43">
        <v>5000</v>
      </c>
      <c r="H7" s="38"/>
      <c r="L7" s="39" t="s">
        <v>45</v>
      </c>
    </row>
    <row r="8" spans="1:12" ht="28.8" customHeight="1" thickTop="1" thickBot="1" x14ac:dyDescent="0.3">
      <c r="A8" s="41" t="s">
        <v>53</v>
      </c>
      <c r="B8" s="43"/>
      <c r="C8" s="43">
        <v>85900</v>
      </c>
      <c r="D8" s="43">
        <v>10</v>
      </c>
      <c r="E8" s="43"/>
      <c r="F8" s="43"/>
      <c r="G8" s="43">
        <v>4000</v>
      </c>
      <c r="H8" s="38"/>
      <c r="L8" s="39" t="s">
        <v>73</v>
      </c>
    </row>
    <row r="9" spans="1:12" ht="28.8" customHeight="1" thickTop="1" thickBot="1" x14ac:dyDescent="0.3">
      <c r="A9" s="40" t="s">
        <v>74</v>
      </c>
      <c r="B9" s="43">
        <f>SUM(B3:B8)</f>
        <v>700000</v>
      </c>
      <c r="C9" s="43">
        <f t="shared" ref="C9:G9" si="0">SUM(C3:C8)</f>
        <v>157100</v>
      </c>
      <c r="D9" s="43">
        <f t="shared" si="0"/>
        <v>120</v>
      </c>
      <c r="E9" s="43">
        <f t="shared" si="0"/>
        <v>800</v>
      </c>
      <c r="F9" s="43">
        <f t="shared" si="0"/>
        <v>3500</v>
      </c>
      <c r="G9" s="43">
        <f t="shared" si="0"/>
        <v>50000</v>
      </c>
      <c r="H9" s="38"/>
    </row>
    <row r="10" spans="1:12" ht="37.799999999999997" customHeight="1" thickTop="1" thickBot="1" x14ac:dyDescent="0.3">
      <c r="A10" s="38"/>
      <c r="B10" s="38"/>
      <c r="C10" s="38"/>
      <c r="D10" s="38"/>
      <c r="E10" s="38"/>
      <c r="F10" s="38"/>
      <c r="G10" s="38"/>
      <c r="H10" s="38"/>
    </row>
    <row r="11" spans="1:12" s="45" customFormat="1" ht="33" customHeight="1" thickTop="1" thickBot="1" x14ac:dyDescent="0.35">
      <c r="A11" s="62"/>
      <c r="B11" s="60" t="s">
        <v>58</v>
      </c>
      <c r="C11" s="52" t="s">
        <v>55</v>
      </c>
      <c r="D11" s="53"/>
      <c r="E11" s="52" t="s">
        <v>56</v>
      </c>
      <c r="F11" s="53"/>
      <c r="G11" s="53"/>
      <c r="H11" s="52" t="s">
        <v>57</v>
      </c>
      <c r="I11" s="44"/>
    </row>
    <row r="12" spans="1:12" s="45" customFormat="1" ht="69" customHeight="1" thickTop="1" thickBot="1" x14ac:dyDescent="0.35">
      <c r="A12" s="63"/>
      <c r="B12" s="61"/>
      <c r="C12" s="19" t="s">
        <v>59</v>
      </c>
      <c r="D12" s="19" t="s">
        <v>60</v>
      </c>
      <c r="E12" s="19" t="s">
        <v>61</v>
      </c>
      <c r="F12" s="19" t="s">
        <v>62</v>
      </c>
      <c r="G12" s="19" t="s">
        <v>63</v>
      </c>
      <c r="H12" s="53"/>
      <c r="I12" s="44"/>
    </row>
    <row r="13" spans="1:12" ht="39.6" customHeight="1" thickTop="1" thickBot="1" x14ac:dyDescent="0.3">
      <c r="A13" s="22" t="s">
        <v>64</v>
      </c>
      <c r="B13" s="27" t="s">
        <v>65</v>
      </c>
      <c r="C13" s="21">
        <v>0</v>
      </c>
      <c r="D13" s="21">
        <v>0</v>
      </c>
      <c r="E13" s="21">
        <v>25800</v>
      </c>
      <c r="F13" s="21">
        <v>45400</v>
      </c>
      <c r="G13" s="21">
        <v>85900</v>
      </c>
      <c r="H13" s="21">
        <v>157100</v>
      </c>
      <c r="I13" s="46"/>
      <c r="J13" s="47"/>
    </row>
    <row r="14" spans="1:12" ht="39.6" customHeight="1" thickTop="1" thickBot="1" x14ac:dyDescent="0.3">
      <c r="A14" s="22" t="s">
        <v>66</v>
      </c>
      <c r="B14" s="27" t="s">
        <v>67</v>
      </c>
      <c r="C14" s="21">
        <v>100000</v>
      </c>
      <c r="D14" s="21">
        <v>300000</v>
      </c>
      <c r="E14" s="21">
        <v>10000</v>
      </c>
      <c r="F14" s="21">
        <v>50000</v>
      </c>
      <c r="G14" s="21">
        <v>40000</v>
      </c>
      <c r="H14" s="21">
        <v>500000</v>
      </c>
      <c r="I14" s="46"/>
      <c r="J14" s="47"/>
    </row>
    <row r="15" spans="1:12" ht="39.6" customHeight="1" thickTop="1" thickBot="1" x14ac:dyDescent="0.3">
      <c r="A15" s="22" t="s">
        <v>68</v>
      </c>
      <c r="B15" s="27" t="s">
        <v>67</v>
      </c>
      <c r="C15" s="21">
        <v>20000</v>
      </c>
      <c r="D15" s="21">
        <v>60000</v>
      </c>
      <c r="E15" s="21">
        <v>2000</v>
      </c>
      <c r="F15" s="21">
        <v>10000</v>
      </c>
      <c r="G15" s="21">
        <v>8000</v>
      </c>
      <c r="H15" s="21">
        <v>100000</v>
      </c>
      <c r="I15" s="46"/>
      <c r="J15" s="47"/>
    </row>
    <row r="16" spans="1:12" ht="39.6" customHeight="1" thickTop="1" thickBot="1" x14ac:dyDescent="0.3">
      <c r="A16" s="22" t="s">
        <v>69</v>
      </c>
      <c r="B16" s="27" t="s">
        <v>41</v>
      </c>
      <c r="C16" s="21">
        <v>17857.142857142855</v>
      </c>
      <c r="D16" s="21">
        <v>32142.857142857141</v>
      </c>
      <c r="E16" s="21">
        <v>0</v>
      </c>
      <c r="F16" s="21">
        <v>0</v>
      </c>
      <c r="G16" s="21">
        <v>0</v>
      </c>
      <c r="H16" s="21">
        <v>50000</v>
      </c>
      <c r="I16" s="46"/>
      <c r="J16" s="47"/>
    </row>
    <row r="17" spans="1:10" ht="6.6" customHeight="1" thickTop="1" thickBot="1" x14ac:dyDescent="0.3">
      <c r="A17" s="29"/>
      <c r="B17" s="29"/>
      <c r="C17" s="23"/>
      <c r="D17" s="23"/>
      <c r="E17" s="23"/>
      <c r="F17" s="23"/>
      <c r="G17" s="23"/>
      <c r="H17" s="23"/>
      <c r="I17" s="38"/>
    </row>
    <row r="18" spans="1:10" ht="39.6" customHeight="1" thickTop="1" thickBot="1" x14ac:dyDescent="0.3">
      <c r="A18" s="22" t="s">
        <v>57</v>
      </c>
      <c r="B18" s="31"/>
      <c r="C18" s="21">
        <f>SUM(C13:C16)</f>
        <v>137857.14285714284</v>
      </c>
      <c r="D18" s="21">
        <f t="shared" ref="D18:H18" si="1">SUM(D13:D16)</f>
        <v>392142.85714285716</v>
      </c>
      <c r="E18" s="21">
        <f t="shared" si="1"/>
        <v>37800</v>
      </c>
      <c r="F18" s="21">
        <f t="shared" si="1"/>
        <v>105400</v>
      </c>
      <c r="G18" s="21">
        <f t="shared" si="1"/>
        <v>133900</v>
      </c>
      <c r="H18" s="21">
        <f t="shared" si="1"/>
        <v>807100</v>
      </c>
      <c r="I18" s="46"/>
      <c r="J18" s="47"/>
    </row>
    <row r="19" spans="1:10" ht="39.6" customHeight="1" thickTop="1" thickBot="1" x14ac:dyDescent="0.3">
      <c r="A19" s="22" t="s">
        <v>70</v>
      </c>
      <c r="B19" s="31"/>
      <c r="C19" s="21">
        <f>$E$18/$E$9*E3</f>
        <v>11812.5</v>
      </c>
      <c r="D19" s="21">
        <f>$E$18/$E$9*E4</f>
        <v>25987.5</v>
      </c>
      <c r="E19" s="21">
        <v>-37800</v>
      </c>
      <c r="F19" s="23"/>
      <c r="G19" s="23"/>
      <c r="H19" s="23"/>
      <c r="I19" s="46"/>
      <c r="J19" s="47"/>
    </row>
    <row r="20" spans="1:10" ht="39.6" customHeight="1" thickTop="1" thickBot="1" x14ac:dyDescent="0.3">
      <c r="A20" s="22" t="s">
        <v>71</v>
      </c>
      <c r="B20" s="31"/>
      <c r="C20" s="21">
        <f>($F$18/(SUM($D$3:$D$4))*D3)</f>
        <v>57970</v>
      </c>
      <c r="D20" s="21">
        <f>($F$18/(SUM($D$3:$D$4))*D4)</f>
        <v>47430</v>
      </c>
      <c r="E20" s="23"/>
      <c r="F20" s="21">
        <v>-105400</v>
      </c>
      <c r="G20" s="23"/>
      <c r="H20" s="23"/>
      <c r="I20" s="46"/>
      <c r="J20" s="47"/>
    </row>
    <row r="21" spans="1:10" ht="39.6" customHeight="1" thickTop="1" thickBot="1" x14ac:dyDescent="0.3">
      <c r="A21" s="22" t="s">
        <v>72</v>
      </c>
      <c r="B21" s="31"/>
      <c r="C21" s="21">
        <f>$G$18/$F$9*F3</f>
        <v>95642.857142857145</v>
      </c>
      <c r="D21" s="21">
        <f>$G$18/$F$9*F4</f>
        <v>38257.142857142862</v>
      </c>
      <c r="E21" s="23"/>
      <c r="F21" s="23"/>
      <c r="G21" s="21">
        <v>-133900</v>
      </c>
      <c r="H21" s="23"/>
      <c r="I21" s="46"/>
      <c r="J21" s="47"/>
    </row>
    <row r="22" spans="1:10" ht="39.6" customHeight="1" thickTop="1" thickBot="1" x14ac:dyDescent="0.3">
      <c r="A22" s="22" t="s">
        <v>54</v>
      </c>
      <c r="B22" s="31"/>
      <c r="C22" s="21">
        <f>SUM(C18:C21)</f>
        <v>303282.5</v>
      </c>
      <c r="D22" s="21">
        <f>SUM(D18:D21)</f>
        <v>503817.5</v>
      </c>
      <c r="E22" s="23"/>
      <c r="F22" s="23"/>
      <c r="G22" s="23"/>
      <c r="H22" s="21">
        <f>C22+D22</f>
        <v>807100</v>
      </c>
      <c r="I22" s="46"/>
      <c r="J22" s="47"/>
    </row>
    <row r="23" spans="1:10" ht="15.6" thickTop="1" x14ac:dyDescent="0.25">
      <c r="A23" s="38"/>
      <c r="B23" s="38"/>
      <c r="C23" s="38"/>
      <c r="D23" s="38"/>
      <c r="E23" s="38"/>
      <c r="F23" s="38"/>
      <c r="G23" s="38"/>
      <c r="H23" s="38"/>
      <c r="I23" s="46"/>
    </row>
    <row r="24" spans="1:10" x14ac:dyDescent="0.25">
      <c r="A24" s="38"/>
      <c r="B24" s="38"/>
      <c r="C24" s="38"/>
      <c r="D24" s="38"/>
      <c r="E24" s="38"/>
      <c r="F24" s="38"/>
      <c r="G24" s="38"/>
      <c r="H24" s="38"/>
    </row>
    <row r="25" spans="1:10" x14ac:dyDescent="0.25">
      <c r="A25" s="38"/>
      <c r="B25" s="38"/>
      <c r="C25" s="38"/>
      <c r="D25" s="38"/>
      <c r="E25" s="38"/>
      <c r="F25" s="38"/>
      <c r="G25" s="38"/>
      <c r="H25" s="38"/>
    </row>
    <row r="26" spans="1:10" x14ac:dyDescent="0.25">
      <c r="A26" s="38"/>
      <c r="B26" s="38"/>
      <c r="C26" s="38"/>
      <c r="D26" s="38"/>
      <c r="E26" s="38"/>
      <c r="F26" s="38"/>
      <c r="G26" s="38"/>
      <c r="H26" s="38"/>
    </row>
    <row r="27" spans="1:10" x14ac:dyDescent="0.25">
      <c r="A27" s="38"/>
      <c r="B27" s="38"/>
      <c r="C27" s="38"/>
      <c r="D27" s="38"/>
      <c r="E27" s="38"/>
      <c r="F27" s="38"/>
      <c r="G27" s="38"/>
      <c r="H27" s="38"/>
    </row>
  </sheetData>
  <sheetProtection sheet="1" objects="1" scenarios="1"/>
  <mergeCells count="7">
    <mergeCell ref="H11:H12"/>
    <mergeCell ref="B11:B12"/>
    <mergeCell ref="B2:G2"/>
    <mergeCell ref="B5:G5"/>
    <mergeCell ref="A11:A12"/>
    <mergeCell ref="C11:D11"/>
    <mergeCell ref="E11:G11"/>
  </mergeCells>
  <conditionalFormatting sqref="H22">
    <cfRule type="cellIs" dxfId="1" priority="1" operator="notEqual">
      <formula>$H$18</formula>
    </cfRule>
    <cfRule type="cellIs" dxfId="0" priority="2" operator="equal">
      <formula>$H$18</formula>
    </cfRule>
  </conditionalFormatting>
  <dataValidations count="1">
    <dataValidation type="list" allowBlank="1" showInputMessage="1" showErrorMessage="1" sqref="B13:B16" xr:uid="{6BA5E159-475C-4ABF-AC3C-D7A161A74471}">
      <formula1>$L$2:$L$8</formula1>
    </dataValidation>
  </dataValidations>
  <pageMargins left="0.7" right="0.7" top="0.75" bottom="0.75" header="0.3" footer="0.3"/>
  <ignoredErrors>
    <ignoredError sqref="B9:G9 C18:D22 E18 F18:H18 F22:G22 H19:H2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8C048-F6EC-4D32-A9E0-61A83309EDC6}">
  <dimension ref="A1:C11"/>
  <sheetViews>
    <sheetView workbookViewId="0"/>
  </sheetViews>
  <sheetFormatPr defaultRowHeight="14.4" x14ac:dyDescent="0.3"/>
  <cols>
    <col min="1" max="1" width="144.88671875" customWidth="1"/>
    <col min="2" max="3" width="15.88671875" customWidth="1"/>
    <col min="8" max="8" width="30.88671875" customWidth="1"/>
  </cols>
  <sheetData>
    <row r="1" spans="1:3" ht="34.799999999999997" customHeight="1" thickBot="1" x14ac:dyDescent="0.35">
      <c r="A1" s="12" t="s">
        <v>76</v>
      </c>
    </row>
    <row r="2" spans="1:3" ht="25.2" customHeight="1" x14ac:dyDescent="0.3">
      <c r="A2" s="70"/>
      <c r="B2" s="70" t="s">
        <v>23</v>
      </c>
      <c r="C2" s="70" t="s">
        <v>24</v>
      </c>
    </row>
    <row r="3" spans="1:3" ht="15" thickBot="1" x14ac:dyDescent="0.35">
      <c r="A3" s="71"/>
      <c r="B3" s="71"/>
      <c r="C3" s="71" t="s">
        <v>21</v>
      </c>
    </row>
    <row r="4" spans="1:3" s="9" customFormat="1" ht="56.4" customHeight="1" thickTop="1" thickBot="1" x14ac:dyDescent="0.35">
      <c r="A4" s="10" t="s">
        <v>80</v>
      </c>
      <c r="B4" s="11"/>
      <c r="C4" s="11">
        <v>2</v>
      </c>
    </row>
    <row r="5" spans="1:3" s="9" customFormat="1" ht="66" customHeight="1" thickTop="1" thickBot="1" x14ac:dyDescent="0.35">
      <c r="A5" s="10" t="s">
        <v>81</v>
      </c>
      <c r="B5" s="11">
        <v>4</v>
      </c>
      <c r="C5" s="11"/>
    </row>
    <row r="6" spans="1:3" s="9" customFormat="1" ht="81.599999999999994" customHeight="1" thickTop="1" thickBot="1" x14ac:dyDescent="0.35">
      <c r="A6" s="10" t="s">
        <v>83</v>
      </c>
      <c r="B6" s="11">
        <v>3</v>
      </c>
      <c r="C6" s="11">
        <v>3</v>
      </c>
    </row>
    <row r="7" spans="1:3" s="9" customFormat="1" ht="72.599999999999994" customHeight="1" thickTop="1" thickBot="1" x14ac:dyDescent="0.35">
      <c r="A7" s="75" t="s">
        <v>92</v>
      </c>
      <c r="B7" s="11"/>
      <c r="C7" s="11">
        <v>2</v>
      </c>
    </row>
    <row r="8" spans="1:3" s="9" customFormat="1" ht="80.400000000000006" customHeight="1" thickTop="1" thickBot="1" x14ac:dyDescent="0.35">
      <c r="A8" s="10" t="s">
        <v>82</v>
      </c>
      <c r="B8" s="11"/>
      <c r="C8" s="11">
        <v>2</v>
      </c>
    </row>
    <row r="9" spans="1:3" ht="15" thickTop="1" x14ac:dyDescent="0.3"/>
    <row r="11" spans="1:3" x14ac:dyDescent="0.3">
      <c r="A11" t="s">
        <v>22</v>
      </c>
    </row>
  </sheetData>
  <mergeCells count="3">
    <mergeCell ref="A2:A3"/>
    <mergeCell ref="B2:B3"/>
    <mergeCell ref="C2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3DF8F-DAFC-44EF-A3E4-DB9A1B5B1417}">
  <dimension ref="A1:A21"/>
  <sheetViews>
    <sheetView workbookViewId="0"/>
  </sheetViews>
  <sheetFormatPr defaultRowHeight="14.4" x14ac:dyDescent="0.3"/>
  <cols>
    <col min="1" max="1" width="180.77734375" customWidth="1"/>
  </cols>
  <sheetData>
    <row r="1" spans="1:1" s="12" customFormat="1" ht="29.4" customHeight="1" x14ac:dyDescent="0.3">
      <c r="A1" s="12" t="s">
        <v>27</v>
      </c>
    </row>
    <row r="2" spans="1:1" ht="29.4" customHeight="1" x14ac:dyDescent="0.3">
      <c r="A2" s="13" t="s">
        <v>29</v>
      </c>
    </row>
    <row r="3" spans="1:1" ht="29.4" customHeight="1" x14ac:dyDescent="0.3">
      <c r="A3" s="14" t="s">
        <v>28</v>
      </c>
    </row>
    <row r="4" spans="1:1" ht="54" customHeight="1" x14ac:dyDescent="0.3">
      <c r="A4" s="14" t="s">
        <v>30</v>
      </c>
    </row>
    <row r="5" spans="1:1" ht="52.2" customHeight="1" x14ac:dyDescent="0.3">
      <c r="A5" s="14" t="s">
        <v>31</v>
      </c>
    </row>
    <row r="6" spans="1:1" ht="57" customHeight="1" x14ac:dyDescent="0.3">
      <c r="A6" s="14" t="s">
        <v>32</v>
      </c>
    </row>
    <row r="7" spans="1:1" ht="57" customHeight="1" x14ac:dyDescent="0.3">
      <c r="A7" s="14" t="s">
        <v>33</v>
      </c>
    </row>
    <row r="8" spans="1:1" ht="63" customHeight="1" x14ac:dyDescent="0.3">
      <c r="A8" s="14" t="s">
        <v>38</v>
      </c>
    </row>
    <row r="9" spans="1:1" ht="21" x14ac:dyDescent="0.3">
      <c r="A9" s="2"/>
    </row>
    <row r="10" spans="1:1" ht="21" x14ac:dyDescent="0.3">
      <c r="A10" s="2"/>
    </row>
    <row r="12" spans="1:1" ht="21" x14ac:dyDescent="0.3">
      <c r="A12" s="1"/>
    </row>
    <row r="13" spans="1:1" ht="21" x14ac:dyDescent="0.3">
      <c r="A13" s="1"/>
    </row>
    <row r="14" spans="1:1" ht="21" x14ac:dyDescent="0.3">
      <c r="A14" s="1"/>
    </row>
    <row r="15" spans="1:1" ht="21" x14ac:dyDescent="0.3">
      <c r="A15" s="1"/>
    </row>
    <row r="16" spans="1:1" ht="21" x14ac:dyDescent="0.3">
      <c r="A16" s="1"/>
    </row>
    <row r="17" spans="1:1" ht="21" x14ac:dyDescent="0.3">
      <c r="A17" s="1"/>
    </row>
    <row r="18" spans="1:1" ht="21" x14ac:dyDescent="0.3">
      <c r="A18" s="1"/>
    </row>
    <row r="19" spans="1:1" ht="21" x14ac:dyDescent="0.3">
      <c r="A19" s="1"/>
    </row>
    <row r="20" spans="1:1" ht="21" x14ac:dyDescent="0.3">
      <c r="A20" s="1"/>
    </row>
    <row r="21" spans="1:1" ht="21" x14ac:dyDescent="0.3">
      <c r="A21" s="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773EE-B718-43A9-B15F-1A23B954B1BD}">
  <dimension ref="A1:AH13"/>
  <sheetViews>
    <sheetView workbookViewId="0"/>
  </sheetViews>
  <sheetFormatPr defaultRowHeight="14.4" x14ac:dyDescent="0.3"/>
  <cols>
    <col min="1" max="1" width="31.33203125" style="3" customWidth="1"/>
    <col min="2" max="6" width="22.88671875" style="3" customWidth="1"/>
    <col min="7" max="16384" width="8.88671875" style="3"/>
  </cols>
  <sheetData>
    <row r="1" spans="1:34" ht="64.8" customHeight="1" thickTop="1" thickBot="1" x14ac:dyDescent="0.35">
      <c r="A1" s="15" t="s">
        <v>36</v>
      </c>
      <c r="B1" s="16" t="s">
        <v>19</v>
      </c>
      <c r="C1" s="16" t="s">
        <v>0</v>
      </c>
      <c r="D1" s="16" t="s">
        <v>1</v>
      </c>
      <c r="E1" s="16" t="s">
        <v>2</v>
      </c>
      <c r="F1" s="16" t="s">
        <v>20</v>
      </c>
    </row>
    <row r="2" spans="1:34" ht="27" customHeight="1" thickTop="1" thickBot="1" x14ac:dyDescent="0.35">
      <c r="A2" s="4" t="s">
        <v>3</v>
      </c>
      <c r="B2" s="5"/>
      <c r="C2" s="5">
        <v>312000</v>
      </c>
      <c r="D2" s="5"/>
      <c r="E2" s="4"/>
      <c r="F2" s="4"/>
      <c r="AH2" s="3" t="s">
        <v>4</v>
      </c>
    </row>
    <row r="3" spans="1:34" ht="27" customHeight="1" thickTop="1" thickBot="1" x14ac:dyDescent="0.35">
      <c r="A3" s="4" t="s">
        <v>5</v>
      </c>
      <c r="B3" s="5"/>
      <c r="C3" s="5">
        <v>29870</v>
      </c>
      <c r="D3" s="5"/>
      <c r="E3" s="4"/>
      <c r="F3" s="4"/>
      <c r="AH3" s="3" t="s">
        <v>6</v>
      </c>
    </row>
    <row r="4" spans="1:34" ht="27" customHeight="1" thickTop="1" thickBot="1" x14ac:dyDescent="0.35">
      <c r="A4" s="4" t="s">
        <v>7</v>
      </c>
      <c r="B4" s="5"/>
      <c r="C4" s="5">
        <v>171000</v>
      </c>
      <c r="D4" s="5"/>
      <c r="E4" s="4"/>
      <c r="F4" s="4"/>
    </row>
    <row r="5" spans="1:34" ht="27" customHeight="1" thickTop="1" thickBot="1" x14ac:dyDescent="0.35">
      <c r="A5" s="4" t="s">
        <v>8</v>
      </c>
      <c r="B5" s="6">
        <v>25000</v>
      </c>
      <c r="C5" s="5">
        <v>27500</v>
      </c>
      <c r="D5" s="5"/>
      <c r="E5" s="4"/>
      <c r="F5" s="4"/>
      <c r="AH5" s="3" t="s">
        <v>9</v>
      </c>
    </row>
    <row r="6" spans="1:34" ht="27" customHeight="1" thickTop="1" thickBot="1" x14ac:dyDescent="0.35">
      <c r="A6" s="4" t="s">
        <v>37</v>
      </c>
      <c r="B6" s="5">
        <f>B2-B3-B4-B5</f>
        <v>-25000</v>
      </c>
      <c r="C6" s="5">
        <f>C2-C3-C4-C5</f>
        <v>83630</v>
      </c>
      <c r="D6" s="5">
        <f>C6-B6</f>
        <v>108630</v>
      </c>
      <c r="E6" s="4"/>
      <c r="F6" s="4"/>
      <c r="AH6" s="3" t="s">
        <v>10</v>
      </c>
    </row>
    <row r="7" spans="1:34" ht="27" customHeight="1" thickTop="1" thickBot="1" x14ac:dyDescent="0.35"/>
    <row r="8" spans="1:34" ht="39" customHeight="1" thickTop="1" thickBot="1" x14ac:dyDescent="0.35">
      <c r="A8" s="72" t="s">
        <v>11</v>
      </c>
      <c r="B8" s="73"/>
      <c r="C8" s="73"/>
      <c r="D8" s="74"/>
    </row>
    <row r="9" spans="1:34" ht="27" customHeight="1" thickTop="1" thickBot="1" x14ac:dyDescent="0.35">
      <c r="A9" s="4" t="s">
        <v>12</v>
      </c>
      <c r="B9" s="4">
        <v>12000</v>
      </c>
      <c r="C9" s="7">
        <v>24.5</v>
      </c>
      <c r="D9" s="4" t="s">
        <v>13</v>
      </c>
    </row>
    <row r="10" spans="1:34" ht="27" customHeight="1" thickTop="1" thickBot="1" x14ac:dyDescent="0.35">
      <c r="A10" s="4" t="s">
        <v>14</v>
      </c>
      <c r="B10" s="4">
        <v>24000</v>
      </c>
      <c r="C10" s="7">
        <v>1.4</v>
      </c>
      <c r="D10" s="4" t="s">
        <v>15</v>
      </c>
    </row>
    <row r="11" spans="1:34" ht="27" customHeight="1" thickTop="1" thickBot="1" x14ac:dyDescent="0.35">
      <c r="A11" s="4" t="s">
        <v>16</v>
      </c>
      <c r="B11" s="4">
        <v>18000</v>
      </c>
      <c r="C11" s="7">
        <v>9.5</v>
      </c>
      <c r="D11" s="4" t="s">
        <v>17</v>
      </c>
    </row>
    <row r="12" spans="1:34" ht="27" customHeight="1" thickTop="1" thickBot="1" x14ac:dyDescent="0.35">
      <c r="A12" s="4" t="s">
        <v>18</v>
      </c>
      <c r="B12" s="8">
        <v>25000</v>
      </c>
      <c r="C12" s="8"/>
      <c r="D12" s="4"/>
    </row>
    <row r="13" spans="1:34" ht="15" thickTop="1" x14ac:dyDescent="0.3"/>
  </sheetData>
  <mergeCells count="1">
    <mergeCell ref="A8:D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B5CAC-42F6-4893-8DDC-1C3E53807E33}">
  <dimension ref="A1:AH13"/>
  <sheetViews>
    <sheetView workbookViewId="0"/>
  </sheetViews>
  <sheetFormatPr defaultRowHeight="14.4" x14ac:dyDescent="0.3"/>
  <cols>
    <col min="1" max="1" width="31.33203125" style="3" customWidth="1"/>
    <col min="2" max="6" width="22.88671875" style="3" customWidth="1"/>
    <col min="7" max="16384" width="8.88671875" style="3"/>
  </cols>
  <sheetData>
    <row r="1" spans="1:34" ht="64.8" customHeight="1" thickTop="1" thickBot="1" x14ac:dyDescent="0.35">
      <c r="A1" s="15" t="s">
        <v>36</v>
      </c>
      <c r="B1" s="16" t="s">
        <v>19</v>
      </c>
      <c r="C1" s="16" t="s">
        <v>0</v>
      </c>
      <c r="D1" s="16" t="s">
        <v>1</v>
      </c>
      <c r="E1" s="16" t="s">
        <v>2</v>
      </c>
      <c r="F1" s="16" t="s">
        <v>20</v>
      </c>
    </row>
    <row r="2" spans="1:34" ht="27" customHeight="1" thickTop="1" thickBot="1" x14ac:dyDescent="0.35">
      <c r="A2" s="4" t="s">
        <v>3</v>
      </c>
      <c r="B2" s="5">
        <f>B9*C9</f>
        <v>294000</v>
      </c>
      <c r="C2" s="5">
        <v>312000</v>
      </c>
      <c r="D2" s="5">
        <f>C2-B2</f>
        <v>18000</v>
      </c>
      <c r="E2" s="17">
        <f>D2/B2</f>
        <v>6.1224489795918366E-2</v>
      </c>
      <c r="F2" s="4" t="str">
        <f>IF(D2&gt;0,"Favourable",IF(D2&lt;0,"Adverse","No variance"))</f>
        <v>Favourable</v>
      </c>
      <c r="AH2" s="3" t="s">
        <v>4</v>
      </c>
    </row>
    <row r="3" spans="1:34" ht="27" customHeight="1" thickTop="1" thickBot="1" x14ac:dyDescent="0.35">
      <c r="A3" s="4" t="s">
        <v>5</v>
      </c>
      <c r="B3" s="5">
        <f>B10*C10</f>
        <v>33600</v>
      </c>
      <c r="C3" s="5">
        <v>29870</v>
      </c>
      <c r="D3" s="5">
        <f>B3-C3</f>
        <v>3730</v>
      </c>
      <c r="E3" s="17">
        <f t="shared" ref="E3:E6" si="0">D3/B3</f>
        <v>0.11101190476190476</v>
      </c>
      <c r="F3" s="4" t="str">
        <f t="shared" ref="F3:F6" si="1">IF(D3&gt;0,"Favourable",IF(D3&lt;0,"Adverse","No variance"))</f>
        <v>Favourable</v>
      </c>
      <c r="AH3" s="3" t="s">
        <v>6</v>
      </c>
    </row>
    <row r="4" spans="1:34" ht="27" customHeight="1" thickTop="1" thickBot="1" x14ac:dyDescent="0.35">
      <c r="A4" s="4" t="s">
        <v>7</v>
      </c>
      <c r="B4" s="5">
        <f>B11*C11</f>
        <v>171000</v>
      </c>
      <c r="C4" s="5">
        <v>171000</v>
      </c>
      <c r="D4" s="5">
        <f t="shared" ref="D4:D5" si="2">B4-C4</f>
        <v>0</v>
      </c>
      <c r="E4" s="17">
        <f t="shared" si="0"/>
        <v>0</v>
      </c>
      <c r="F4" s="4" t="str">
        <f t="shared" si="1"/>
        <v>No variance</v>
      </c>
    </row>
    <row r="5" spans="1:34" ht="27" customHeight="1" thickTop="1" thickBot="1" x14ac:dyDescent="0.35">
      <c r="A5" s="4" t="s">
        <v>8</v>
      </c>
      <c r="B5" s="6">
        <v>25000</v>
      </c>
      <c r="C5" s="5">
        <v>27500</v>
      </c>
      <c r="D5" s="5">
        <f t="shared" si="2"/>
        <v>-2500</v>
      </c>
      <c r="E5" s="17">
        <f t="shared" si="0"/>
        <v>-0.1</v>
      </c>
      <c r="F5" s="4" t="str">
        <f t="shared" si="1"/>
        <v>Adverse</v>
      </c>
      <c r="AH5" s="3" t="s">
        <v>9</v>
      </c>
    </row>
    <row r="6" spans="1:34" ht="27" customHeight="1" thickTop="1" thickBot="1" x14ac:dyDescent="0.35">
      <c r="A6" s="4" t="s">
        <v>37</v>
      </c>
      <c r="B6" s="5">
        <f>B2-B3-B4-B5</f>
        <v>64400</v>
      </c>
      <c r="C6" s="5">
        <f>C2-C3-C4-C5</f>
        <v>83630</v>
      </c>
      <c r="D6" s="5">
        <f>C6-B6</f>
        <v>19230</v>
      </c>
      <c r="E6" s="17">
        <f t="shared" si="0"/>
        <v>0.29860248447204968</v>
      </c>
      <c r="F6" s="4" t="str">
        <f t="shared" si="1"/>
        <v>Favourable</v>
      </c>
      <c r="AH6" s="3" t="s">
        <v>10</v>
      </c>
    </row>
    <row r="7" spans="1:34" ht="27" customHeight="1" thickTop="1" thickBot="1" x14ac:dyDescent="0.35"/>
    <row r="8" spans="1:34" ht="39" customHeight="1" thickTop="1" thickBot="1" x14ac:dyDescent="0.35">
      <c r="A8" s="72" t="s">
        <v>11</v>
      </c>
      <c r="B8" s="73"/>
      <c r="C8" s="73"/>
      <c r="D8" s="74"/>
    </row>
    <row r="9" spans="1:34" ht="27" customHeight="1" thickTop="1" thickBot="1" x14ac:dyDescent="0.35">
      <c r="A9" s="4" t="s">
        <v>12</v>
      </c>
      <c r="B9" s="4">
        <v>12000</v>
      </c>
      <c r="C9" s="7">
        <v>24.5</v>
      </c>
      <c r="D9" s="4" t="s">
        <v>13</v>
      </c>
    </row>
    <row r="10" spans="1:34" ht="27" customHeight="1" thickTop="1" thickBot="1" x14ac:dyDescent="0.35">
      <c r="A10" s="4" t="s">
        <v>14</v>
      </c>
      <c r="B10" s="4">
        <v>24000</v>
      </c>
      <c r="C10" s="7">
        <v>1.4</v>
      </c>
      <c r="D10" s="4" t="s">
        <v>15</v>
      </c>
    </row>
    <row r="11" spans="1:34" ht="27" customHeight="1" thickTop="1" thickBot="1" x14ac:dyDescent="0.35">
      <c r="A11" s="4" t="s">
        <v>16</v>
      </c>
      <c r="B11" s="4">
        <v>18000</v>
      </c>
      <c r="C11" s="7">
        <v>9.5</v>
      </c>
      <c r="D11" s="4" t="s">
        <v>17</v>
      </c>
    </row>
    <row r="12" spans="1:34" ht="27" customHeight="1" thickTop="1" thickBot="1" x14ac:dyDescent="0.35">
      <c r="A12" s="4" t="s">
        <v>18</v>
      </c>
      <c r="B12" s="8">
        <v>25000</v>
      </c>
      <c r="C12" s="8"/>
      <c r="D12" s="4"/>
    </row>
    <row r="13" spans="1:34" ht="15" thickTop="1" x14ac:dyDescent="0.3"/>
  </sheetData>
  <mergeCells count="1">
    <mergeCell ref="A8:D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4D1D7-6A02-4C48-9FE9-CA5295598666}">
  <dimension ref="A1:C11"/>
  <sheetViews>
    <sheetView workbookViewId="0"/>
  </sheetViews>
  <sheetFormatPr defaultRowHeight="14.4" x14ac:dyDescent="0.3"/>
  <cols>
    <col min="1" max="1" width="144.88671875" customWidth="1"/>
    <col min="2" max="3" width="15.88671875" customWidth="1"/>
    <col min="8" max="8" width="30.88671875" customWidth="1"/>
  </cols>
  <sheetData>
    <row r="1" spans="1:3" ht="34.799999999999997" customHeight="1" thickBot="1" x14ac:dyDescent="0.35">
      <c r="A1" s="12" t="s">
        <v>27</v>
      </c>
    </row>
    <row r="2" spans="1:3" ht="25.2" customHeight="1" x14ac:dyDescent="0.3">
      <c r="A2" s="70"/>
      <c r="B2" s="70" t="s">
        <v>23</v>
      </c>
      <c r="C2" s="70" t="s">
        <v>24</v>
      </c>
    </row>
    <row r="3" spans="1:3" ht="15" thickBot="1" x14ac:dyDescent="0.35">
      <c r="A3" s="71"/>
      <c r="B3" s="71"/>
      <c r="C3" s="71" t="s">
        <v>21</v>
      </c>
    </row>
    <row r="4" spans="1:3" s="9" customFormat="1" ht="56.4" customHeight="1" thickTop="1" thickBot="1" x14ac:dyDescent="0.35">
      <c r="A4" s="10" t="s">
        <v>34</v>
      </c>
      <c r="B4" s="11">
        <v>3</v>
      </c>
      <c r="C4" s="11"/>
    </row>
    <row r="5" spans="1:3" s="9" customFormat="1" ht="56.4" customHeight="1" thickTop="1" thickBot="1" x14ac:dyDescent="0.35">
      <c r="A5" s="10" t="s">
        <v>25</v>
      </c>
      <c r="B5" s="11">
        <v>4</v>
      </c>
      <c r="C5" s="11"/>
    </row>
    <row r="6" spans="1:3" s="9" customFormat="1" ht="56.4" customHeight="1" thickTop="1" thickBot="1" x14ac:dyDescent="0.35">
      <c r="A6" s="10" t="s">
        <v>35</v>
      </c>
      <c r="B6" s="11"/>
      <c r="C6" s="11">
        <v>2</v>
      </c>
    </row>
    <row r="7" spans="1:3" s="9" customFormat="1" ht="56.4" customHeight="1" thickTop="1" thickBot="1" x14ac:dyDescent="0.35">
      <c r="A7" s="10" t="s">
        <v>26</v>
      </c>
      <c r="B7" s="11"/>
      <c r="C7" s="11">
        <v>3</v>
      </c>
    </row>
    <row r="8" spans="1:3" s="9" customFormat="1" ht="80.400000000000006" customHeight="1" thickTop="1" thickBot="1" x14ac:dyDescent="0.35">
      <c r="A8" s="10" t="s">
        <v>39</v>
      </c>
      <c r="B8" s="11"/>
      <c r="C8" s="11">
        <v>4</v>
      </c>
    </row>
    <row r="9" spans="1:3" ht="15" thickTop="1" x14ac:dyDescent="0.3"/>
    <row r="11" spans="1:3" x14ac:dyDescent="0.3">
      <c r="A11" t="s">
        <v>22</v>
      </c>
    </row>
  </sheetData>
  <mergeCells count="3">
    <mergeCell ref="B2:B3"/>
    <mergeCell ref="C2:C3"/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Task 5 Instructions</vt:lpstr>
      <vt:lpstr>Overhead Analysis</vt:lpstr>
      <vt:lpstr>Task 5 - Solution</vt:lpstr>
      <vt:lpstr>Task 5 - Marking Scheme</vt:lpstr>
      <vt:lpstr>Task 6 Instructions</vt:lpstr>
      <vt:lpstr>Operating Statement</vt:lpstr>
      <vt:lpstr>Task 6 - Solution</vt:lpstr>
      <vt:lpstr>Task 6 - Marking Scheme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Safina Bi Yasin</dc:creator>
  <cp:lastModifiedBy>Safina Bi Yasin</cp:lastModifiedBy>
  <dcterms:created xsi:type="dcterms:W3CDTF">2022-05-14T13:51:16Z</dcterms:created>
  <dcterms:modified xsi:type="dcterms:W3CDTF">2024-07-05T20:23:01Z</dcterms:modified>
</cp:coreProperties>
</file>