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e18f793ac1a6805b/Documents/AAT Business/AAT L3 Management Accounting Techniques (MAT)/"/>
    </mc:Choice>
  </mc:AlternateContent>
  <xr:revisionPtr revIDLastSave="703" documentId="8_{E3547C6B-99F0-4FE6-BB2B-13A2EBCCA6E4}" xr6:coauthVersionLast="47" xr6:coauthVersionMax="47" xr10:uidLastSave="{61C2CD51-AABA-4754-98A1-B4C1722E347C}"/>
  <bookViews>
    <workbookView xWindow="-108" yWindow="-108" windowWidth="23256" windowHeight="12456" xr2:uid="{A1B970D9-EEC3-44E3-BB68-7728E37A06A4}"/>
  </bookViews>
  <sheets>
    <sheet name="Task 5 Instructions" sheetId="7" r:id="rId1"/>
    <sheet name="Cash Budget" sheetId="15" r:id="rId2"/>
    <sheet name="Cash Budget - Solution" sheetId="22" r:id="rId3"/>
    <sheet name="Task 5 - Marking Scheme" sheetId="10" r:id="rId4"/>
    <sheet name="Task 6 Instructions" sheetId="1" r:id="rId5"/>
    <sheet name="Operating Statement" sheetId="17" r:id="rId6"/>
    <sheet name="Actual income and expenses" sheetId="21" r:id="rId7"/>
    <sheet name="Screen Print" sheetId="19" r:id="rId8"/>
    <sheet name="Operating Statement - Solution" sheetId="18" r:id="rId9"/>
    <sheet name="Screen Print - Solution" sheetId="20" r:id="rId10"/>
    <sheet name="Task 6 - Marking Scheme" sheetId="4"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1" i="22" l="1"/>
  <c r="D21" i="22"/>
  <c r="B21" i="22"/>
  <c r="D16" i="22"/>
  <c r="C16" i="22"/>
  <c r="C19" i="22" s="1"/>
  <c r="B16" i="22"/>
  <c r="D16" i="15"/>
  <c r="C16" i="15"/>
  <c r="B16" i="15"/>
  <c r="D19" i="22"/>
  <c r="B19" i="22"/>
  <c r="D6" i="22"/>
  <c r="C6" i="22"/>
  <c r="B6" i="22"/>
  <c r="D5" i="22"/>
  <c r="C5" i="22"/>
  <c r="B5" i="22"/>
  <c r="B20" i="22" l="1"/>
  <c r="C18" i="22" s="1"/>
  <c r="C20" i="22" s="1"/>
  <c r="D18" i="22" s="1"/>
  <c r="D20" i="22" s="1"/>
  <c r="D7" i="22"/>
  <c r="C7" i="22"/>
  <c r="B7" i="22"/>
  <c r="B24" i="18" l="1"/>
  <c r="B23" i="18"/>
  <c r="B22" i="18"/>
  <c r="C3" i="18"/>
  <c r="D3" i="18" s="1"/>
  <c r="E3" i="18" s="1"/>
  <c r="C4" i="18"/>
  <c r="D4" i="18" s="1"/>
  <c r="E4" i="18" s="1"/>
  <c r="C5" i="18"/>
  <c r="D5" i="18" s="1"/>
  <c r="E5" i="18" s="1"/>
  <c r="C2" i="18"/>
  <c r="B6" i="18"/>
  <c r="C6" i="17"/>
  <c r="B6" i="17"/>
  <c r="D5" i="17"/>
  <c r="D4" i="17"/>
  <c r="D3" i="17"/>
  <c r="D2" i="17"/>
  <c r="B25" i="18" l="1"/>
  <c r="B27" i="18" s="1"/>
  <c r="C6" i="18"/>
  <c r="D6" i="18" s="1"/>
  <c r="E6" i="18" s="1"/>
  <c r="D2" i="18"/>
  <c r="E2" i="18" s="1"/>
  <c r="D6" i="17"/>
  <c r="C20" i="15" l="1"/>
  <c r="D20" i="15"/>
  <c r="B20" i="15"/>
  <c r="C7" i="15" l="1"/>
  <c r="D7" i="15"/>
  <c r="B7" i="15"/>
</calcChain>
</file>

<file path=xl/sharedStrings.xml><?xml version="1.0" encoding="utf-8"?>
<sst xmlns="http://schemas.openxmlformats.org/spreadsheetml/2006/main" count="171" uniqueCount="85">
  <si>
    <t>Marks</t>
  </si>
  <si>
    <t>Accounting Marks</t>
  </si>
  <si>
    <t>Spreadsheet Marks</t>
  </si>
  <si>
    <t>Task instructions</t>
  </si>
  <si>
    <t>£</t>
  </si>
  <si>
    <t>Mock Three - Task 5 (16 marks)</t>
  </si>
  <si>
    <t>March</t>
  </si>
  <si>
    <t>April</t>
  </si>
  <si>
    <t>Cash receipts</t>
  </si>
  <si>
    <t>Cash payments</t>
  </si>
  <si>
    <t>Opening cash balance</t>
  </si>
  <si>
    <t>Cash inflow/(outflow) for the month</t>
  </si>
  <si>
    <t>Closing cash balance</t>
  </si>
  <si>
    <t>Staff wages</t>
  </si>
  <si>
    <t>Payments to suppliers</t>
  </si>
  <si>
    <t>Rent, light and heat</t>
  </si>
  <si>
    <t>Advertising</t>
  </si>
  <si>
    <t>Office expenses</t>
  </si>
  <si>
    <t>Total cash receipts</t>
  </si>
  <si>
    <t>Total cash payments</t>
  </si>
  <si>
    <t>May</t>
  </si>
  <si>
    <t>June</t>
  </si>
  <si>
    <t xml:space="preserve">           £</t>
  </si>
  <si>
    <t xml:space="preserve">Cash budget </t>
  </si>
  <si>
    <t>Drawings</t>
  </si>
  <si>
    <t>Monthly sales</t>
  </si>
  <si>
    <t>70% of sales are paid for in the month of sale,  customers are allowed a 5% discount.</t>
  </si>
  <si>
    <t>30% of sales are paid for in the following month of sale, customers receive no discount.</t>
  </si>
  <si>
    <t>Sales receipts in the month of sale</t>
  </si>
  <si>
    <t>Sales receipts from the previous month of sale</t>
  </si>
  <si>
    <t>A sole trader is preparing a cash budget for the next 3 months.</t>
  </si>
  <si>
    <r>
      <rPr>
        <b/>
        <sz val="16"/>
        <rFont val="Calibri"/>
        <family val="2"/>
        <scheme val="minor"/>
      </rPr>
      <t xml:space="preserve">(a) </t>
    </r>
    <r>
      <rPr>
        <sz val="16"/>
        <rFont val="Calibri"/>
        <family val="2"/>
        <scheme val="minor"/>
      </rPr>
      <t xml:space="preserve">Complete the following in the ‘Cash Budget’ worksheet. </t>
    </r>
  </si>
  <si>
    <t>Budget assumptions for cash receipts:</t>
  </si>
  <si>
    <t xml:space="preserve">(i)  Format cells B4:D20 to ensure that all figures include a 1000 separator and no decimal places. </t>
  </si>
  <si>
    <t>(ii) Enter suitable formula in cells B5:D6 that automatically calculate cash receipts using the sales figures included in cells G4:G7.  1 x mark for any suitable formula that calculates a correct figure.</t>
  </si>
  <si>
    <t>(v) Produce a 3-D exploded pie chart that shows sales (£) for months March, April, May and June. Include a chart title called ‘Sales (£)’ and a legend for each month. 1 x mark for a 3D pie chart that shows sales. 1 x mark for a tile called 'Sales (£). 1 x mark for a legend. 1 x mark for an exploded pie chart.</t>
  </si>
  <si>
    <r>
      <rPr>
        <b/>
        <sz val="16"/>
        <rFont val="Calibri"/>
        <family val="2"/>
        <scheme val="minor"/>
      </rPr>
      <t xml:space="preserve">(i) Format cells B4:D20 so that all figures include a 1000 separator and no decimal places. </t>
    </r>
    <r>
      <rPr>
        <sz val="16"/>
        <rFont val="Calibri"/>
        <family val="2"/>
        <scheme val="minor"/>
      </rPr>
      <t>(1 mark)</t>
    </r>
  </si>
  <si>
    <r>
      <rPr>
        <b/>
        <sz val="16"/>
        <rFont val="Calibri"/>
        <family val="2"/>
        <scheme val="minor"/>
      </rPr>
      <t xml:space="preserve">(ii) Enter a suitable formula in cells B5:D6 that automatically calculates cash receipts using the sales figures included in cells G4:G7.             </t>
    </r>
    <r>
      <rPr>
        <sz val="16"/>
        <rFont val="Calibri"/>
        <family val="2"/>
        <scheme val="minor"/>
      </rPr>
      <t>(6 marks)</t>
    </r>
  </si>
  <si>
    <r>
      <rPr>
        <b/>
        <sz val="16"/>
        <rFont val="Calibri"/>
        <family val="2"/>
        <scheme val="minor"/>
      </rPr>
      <t xml:space="preserve">(iii) Enter a suitable formula in cells B19 and cells C18:D19 that automatically calculates the net cash inflow or outflow for each month and the opening cash balance for each month. </t>
    </r>
    <r>
      <rPr>
        <sz val="16"/>
        <rFont val="Calibri"/>
        <family val="2"/>
        <scheme val="minor"/>
      </rPr>
      <t>(3 marks)</t>
    </r>
  </si>
  <si>
    <t>(iii) Enter a suitable formula in cells B19 and cells C18:D19 that automatically calculates the net cash inflow or outflow for each month and the opening cash balance for each month. 1/2 x mark for any suitable formula included in cells C18:D18 (opening cash balances). 2 marks (max) for any suitable formula to calculate the correct figures for the net cash inflow or outflow in cells B19:D19.</t>
  </si>
  <si>
    <t>Budget £</t>
  </si>
  <si>
    <t>Actual £</t>
  </si>
  <si>
    <t>Variance £</t>
  </si>
  <si>
    <t>Variance as a percentage of budget %</t>
  </si>
  <si>
    <t>Who the variance should be reported to</t>
  </si>
  <si>
    <t>Sales income</t>
  </si>
  <si>
    <t>Significant</t>
  </si>
  <si>
    <t>Direct materials</t>
  </si>
  <si>
    <t>Not significant</t>
  </si>
  <si>
    <t>Direct labour</t>
  </si>
  <si>
    <t>Sales manager</t>
  </si>
  <si>
    <t>Production manager</t>
  </si>
  <si>
    <t>Not required</t>
  </si>
  <si>
    <t>Indirect Overhead</t>
  </si>
  <si>
    <t>Actual income and expenses for the month</t>
  </si>
  <si>
    <t xml:space="preserve">        £</t>
  </si>
  <si>
    <t>You have been asked to provide information for a manufacturers sales and cost performance for the month.  Significant variances should be reported to the relevant manager for review and appropriate action.  Complete the following in the ‘Operating Statement’ worksheet.</t>
  </si>
  <si>
    <t xml:space="preserve">Company policy: </t>
  </si>
  <si>
    <t xml:space="preserve">Sales income variances in excess of 10% of budget, and that are greater than £5,000, are significant.  They should be reported to the sales manager.  </t>
  </si>
  <si>
    <t xml:space="preserve">Cost variances in excess of 10% of budget, and that are greater than £800 are significant.  They should be reported to the production manager.  </t>
  </si>
  <si>
    <t>Volume sold (units)</t>
  </si>
  <si>
    <t>Contribution</t>
  </si>
  <si>
    <t xml:space="preserve">Profit </t>
  </si>
  <si>
    <t>Reporting variances:</t>
  </si>
  <si>
    <t>Budget (1200 units)</t>
  </si>
  <si>
    <t>Direct materials (variable cost)</t>
  </si>
  <si>
    <t>Direct labour (variable cost)</t>
  </si>
  <si>
    <t>Indirect Overhead (fixed cost)</t>
  </si>
  <si>
    <t>Mock Three - Task 6 (16 marks)</t>
  </si>
  <si>
    <r>
      <rPr>
        <b/>
        <sz val="16"/>
        <rFont val="Calibri"/>
        <family val="2"/>
        <scheme val="minor"/>
      </rPr>
      <t xml:space="preserve">(i) Use a VLOOKUP in cell C2 that looks up the content of cell A2 and shows the actual income or expense figure (£) from table A1:B5 in the worksheet 'Actual income and expenses'.  Copy and paste your formula in cell C2 to cells C3:C5. </t>
    </r>
    <r>
      <rPr>
        <sz val="16"/>
        <rFont val="Calibri"/>
        <family val="2"/>
        <scheme val="minor"/>
      </rPr>
      <t>(2 marks)</t>
    </r>
  </si>
  <si>
    <r>
      <t>(iii) Use data validation in cells F2:F5 to select which manager (if any) each variance should be reported to, using a valid list included in cells A15:A17. Type an input message to help a user enter valid data.</t>
    </r>
    <r>
      <rPr>
        <sz val="16"/>
        <rFont val="Calibri"/>
        <family val="2"/>
        <scheme val="minor"/>
      </rPr>
      <t xml:space="preserve"> (3 marks)</t>
    </r>
  </si>
  <si>
    <r>
      <rPr>
        <b/>
        <sz val="16"/>
        <rFont val="Calibri"/>
        <family val="2"/>
        <scheme val="minor"/>
      </rPr>
      <t xml:space="preserve">(ii) Use suitable formula in cells E2:E6 to calculate each variance as a percentage (%) of budget.  Format cells E2:E6 to a percentage and to 2 decimal places. </t>
    </r>
    <r>
      <rPr>
        <sz val="16"/>
        <rFont val="Calibri"/>
        <family val="2"/>
        <scheme val="minor"/>
      </rPr>
      <t>(2 marks)</t>
    </r>
  </si>
  <si>
    <r>
      <t xml:space="preserve">(v) Use suitable formula in cells B22:B27 to calculate the budgeted figures for selling 1200 units, based on the budgeted figures prepared in cells B2:B8 for selling 800 units. </t>
    </r>
    <r>
      <rPr>
        <sz val="16"/>
        <rFont val="Calibri"/>
        <family val="2"/>
        <scheme val="minor"/>
      </rPr>
      <t>(4 marks)</t>
    </r>
  </si>
  <si>
    <r>
      <t xml:space="preserve">(vi) Use Goal Seek to identify the volume sold (units) in cell B20, to break-even and earn no profit in cell B27. Before you select OK, take a screen print and paste your screen print to worksheet 'Screen Print'. </t>
    </r>
    <r>
      <rPr>
        <sz val="16"/>
        <rFont val="Calibri"/>
        <family val="2"/>
        <scheme val="minor"/>
      </rPr>
      <t>(3 marks)</t>
    </r>
  </si>
  <si>
    <r>
      <t xml:space="preserve">(iv) Select in cells F2:F5 which manager (if any) each variance should be reported to, based on the company policy for reporting variances.                            </t>
    </r>
    <r>
      <rPr>
        <sz val="16"/>
        <rFont val="Calibri"/>
        <family val="2"/>
        <scheme val="minor"/>
      </rPr>
      <t>(2 marks)</t>
    </r>
  </si>
  <si>
    <t>(ii) Use suitable formula in cells E2:E6 to calculate each variance as a percentage (%) of budget.  Format cells E2:E6 to a percentage and to 2 decimal places.  1 x mark for a correct formula entered in cells E2:E6. 1 x mark for a correct formula entered in cells E2:E6.  1 x mark to format cells E2:E6 to a percentage and to 2 decimal places.  Any formula is acceptable if it uses the data provided and achieves the correct outcome.</t>
  </si>
  <si>
    <t>(iii) Use data validation in cells F2:F5 to select which manager (if any) each variance should be reported to, using a valid list included in cells A15:A17. Type an input message to help a user enter valid data. 2 x marks for setting up data validation and including a custom list for each manager (and 'not required'). 1 x mark for an appropiate input message.</t>
  </si>
  <si>
    <t xml:space="preserve">(i) Use a VLOOKUP in cell C2 that looks up the content of cell A2 and shows the actual income or expense figure (£) from table A1:B5 in the worksheet 'Actual income and expenses'.  Copy and paste your formula in cell C2 to cells C3:C5.                     </t>
  </si>
  <si>
    <t>(iv)  Select in cells F2:F5 which manager (if any) each variance should be reported to, based on the company policy for reporting variances.  1/2 x mark for each relevant manager identified (or 'not required').  Marks will be awarded whether or not data validation has been used.</t>
  </si>
  <si>
    <t>(v) Use suitable formula in cells B22:B27 to calculate the budgeted figures for selling 1200 units, based on the budgeted figures prepared in cells B2:B8 for selling 800 units.  Any formula is acceptable if it uses the data provided and achieves the correct outcome. 1/2 x mark for each formula (3 marks maximum). 1 x mark if all figures in cells B2:B8 have been accurately calculated.</t>
  </si>
  <si>
    <t>(vi) Use Goal Seek to identify the volume sold (units) in cell B20, to break-even and earn no profit in cell B27. Before you select OK, take a screen print and paste your screen print to worksheet 'Screen Print'.  1 x mark for a screen print showing the budget before goal seek has been applied. 2 marks for the correct information selected for a goal seek, full marks can be awarded even if the budgeted figures in part (v) are incorrect.</t>
  </si>
  <si>
    <r>
      <rPr>
        <b/>
        <sz val="16"/>
        <rFont val="Calibri"/>
        <family val="2"/>
        <scheme val="minor"/>
      </rPr>
      <t xml:space="preserve">(iv) Use an IF statement in cell B21 that shows the word 'overdraft' if the closing balance in cell B20 is negative. If the closing balance is positive then show nothing.  Copy and paste your formula in cell B21 to cells C21 and D21. </t>
    </r>
    <r>
      <rPr>
        <sz val="16"/>
        <rFont val="Calibri"/>
        <family val="2"/>
        <scheme val="minor"/>
      </rPr>
      <t>(2 marks)</t>
    </r>
  </si>
  <si>
    <r>
      <rPr>
        <b/>
        <sz val="16"/>
        <rFont val="Calibri"/>
        <family val="2"/>
        <scheme val="minor"/>
      </rPr>
      <t xml:space="preserve">(v) Produce a 3-D exploded pie chart that shows sales (£) for the month of March, April, May and June. Include a chart title called ‘Sales (£)’ and a legend for each month. </t>
    </r>
    <r>
      <rPr>
        <sz val="16"/>
        <rFont val="Calibri"/>
        <family val="2"/>
        <scheme val="minor"/>
      </rPr>
      <t>(4 marks)</t>
    </r>
  </si>
  <si>
    <t xml:space="preserve">Monthly sales </t>
  </si>
  <si>
    <t>(iv) Use an IF statement in cell B21 that shows the word 'overdraft' if the closing balance in cell B20 is negative. If the closing balance is positive then show nothing.  Copy your formula in cell B21 and paste to cells C21 and D21. 1 x mark for a correct formula. 1 x mark for copying and pasting to cells C21 and D21. (Alternative IF statements are acceptable).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</si>
</sst>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b/>
      <sz val="16"/>
      <color rgb="FFFF0000"/>
      <name val="Calibri"/>
      <family val="2"/>
      <scheme val="minor"/>
    </font>
    <font>
      <sz val="16"/>
      <name val="Calibri"/>
      <family val="2"/>
      <scheme val="minor"/>
    </font>
    <font>
      <b/>
      <sz val="16"/>
      <name val="Calibri"/>
      <family val="2"/>
      <scheme val="minor"/>
    </font>
    <font>
      <sz val="14"/>
      <color theme="1"/>
      <name val="Calibri"/>
      <family val="2"/>
      <scheme val="minor"/>
    </font>
    <font>
      <b/>
      <sz val="16"/>
      <color theme="1"/>
      <name val="Calibri"/>
      <family val="2"/>
      <scheme val="minor"/>
    </font>
    <font>
      <b/>
      <sz val="10"/>
      <color theme="0"/>
      <name val="Arial"/>
      <family val="2"/>
    </font>
    <font>
      <b/>
      <sz val="18"/>
      <name val="Calibri"/>
      <family val="2"/>
      <scheme val="minor"/>
    </font>
    <font>
      <sz val="8"/>
      <name val="Calibri"/>
      <family val="2"/>
      <scheme val="minor"/>
    </font>
    <font>
      <b/>
      <sz val="14"/>
      <color theme="1"/>
      <name val="Calibri"/>
      <family val="2"/>
      <scheme val="minor"/>
    </font>
    <font>
      <b/>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0" tint="-4.9989318521683403E-2"/>
        <bgColor indexed="64"/>
      </patternFill>
    </fill>
  </fills>
  <borders count="8">
    <border>
      <left/>
      <right/>
      <top/>
      <bottom/>
      <diagonal/>
    </border>
    <border>
      <left style="thick">
        <color auto="1"/>
      </left>
      <right style="thick">
        <color auto="1"/>
      </right>
      <top style="thick">
        <color auto="1"/>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auto="1"/>
      </bottom>
      <diagonal/>
    </border>
    <border>
      <left style="medium">
        <color auto="1"/>
      </left>
      <right style="medium">
        <color auto="1"/>
      </right>
      <top style="medium">
        <color auto="1"/>
      </top>
      <bottom style="medium">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35">
    <xf numFmtId="0" fontId="0" fillId="0" borderId="0" xfId="0"/>
    <xf numFmtId="49" fontId="2" fillId="2" borderId="0" xfId="0" applyNumberFormat="1" applyFont="1" applyFill="1" applyAlignment="1">
      <alignment horizontal="justify" vertical="center" wrapText="1"/>
    </xf>
    <xf numFmtId="0" fontId="0" fillId="0" borderId="0" xfId="0" applyAlignment="1">
      <alignment horizontal="center"/>
    </xf>
    <xf numFmtId="3" fontId="5" fillId="0" borderId="1" xfId="0" applyNumberFormat="1" applyFont="1" applyBorder="1" applyAlignment="1">
      <alignment horizontal="left" vertical="center" wrapText="1"/>
    </xf>
    <xf numFmtId="3" fontId="5" fillId="0" borderId="1" xfId="0" applyNumberFormat="1" applyFont="1" applyBorder="1" applyAlignment="1">
      <alignment horizontal="center" vertical="center"/>
    </xf>
    <xf numFmtId="0" fontId="8" fillId="0" borderId="0" xfId="0" applyFont="1" applyAlignment="1">
      <alignment vertical="center"/>
    </xf>
    <xf numFmtId="49" fontId="4" fillId="2" borderId="0" xfId="0" applyNumberFormat="1" applyFont="1" applyFill="1" applyAlignment="1">
      <alignment horizontal="left" vertical="center" wrapText="1"/>
    </xf>
    <xf numFmtId="49" fontId="3" fillId="2" borderId="0" xfId="0" applyNumberFormat="1" applyFont="1" applyFill="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0" fillId="0" borderId="0" xfId="0" applyAlignment="1">
      <alignment vertical="center"/>
    </xf>
    <xf numFmtId="0" fontId="10" fillId="0" borderId="0" xfId="0" applyFont="1" applyAlignment="1">
      <alignment vertical="center"/>
    </xf>
    <xf numFmtId="3" fontId="5" fillId="0" borderId="0" xfId="0" applyNumberFormat="1" applyFont="1" applyAlignment="1">
      <alignment vertical="center"/>
    </xf>
    <xf numFmtId="3" fontId="5" fillId="0" borderId="5" xfId="0" applyNumberFormat="1" applyFont="1" applyBorder="1" applyAlignment="1">
      <alignment vertical="center"/>
    </xf>
    <xf numFmtId="0" fontId="10" fillId="0" borderId="4" xfId="0" applyFont="1" applyBorder="1" applyAlignment="1">
      <alignment horizontal="left" vertical="center"/>
    </xf>
    <xf numFmtId="0" fontId="10" fillId="0" borderId="4" xfId="0" applyFont="1" applyBorder="1" applyAlignment="1">
      <alignment horizontal="center" vertical="center"/>
    </xf>
    <xf numFmtId="0" fontId="5" fillId="0" borderId="4" xfId="0" applyFont="1" applyBorder="1" applyAlignment="1">
      <alignment vertical="center"/>
    </xf>
    <xf numFmtId="3" fontId="5" fillId="0" borderId="4" xfId="0" applyNumberFormat="1" applyFont="1" applyBorder="1" applyAlignment="1">
      <alignment vertical="center"/>
    </xf>
    <xf numFmtId="0" fontId="6" fillId="0" borderId="0" xfId="0" applyFont="1" applyAlignment="1">
      <alignment vertical="center"/>
    </xf>
    <xf numFmtId="0" fontId="10" fillId="0" borderId="0" xfId="0" applyFont="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3" fontId="5" fillId="0" borderId="1" xfId="0" applyNumberFormat="1"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4" borderId="1" xfId="0" applyFont="1" applyFill="1" applyBorder="1" applyAlignment="1">
      <alignment vertical="center"/>
    </xf>
    <xf numFmtId="10" fontId="5" fillId="0" borderId="1" xfId="0" applyNumberFormat="1" applyFont="1" applyBorder="1" applyAlignment="1">
      <alignment vertical="center"/>
    </xf>
    <xf numFmtId="0" fontId="10" fillId="0" borderId="1" xfId="0" applyFont="1" applyBorder="1" applyAlignment="1">
      <alignment vertical="center"/>
    </xf>
    <xf numFmtId="1" fontId="5" fillId="0" borderId="1" xfId="0" applyNumberFormat="1"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7"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Sales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'Cash Budget - Solution'!$G$3</c:f>
              <c:strCache>
                <c:ptCount val="1"/>
                <c:pt idx="0">
                  <c:v>           £</c:v>
                </c:pt>
              </c:strCache>
            </c:strRef>
          </c:tx>
          <c:explosion val="25"/>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D979-4CFC-B942-30546A89429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D979-4CFC-B942-30546A89429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D979-4CFC-B942-30546A894291}"/>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D979-4CFC-B942-30546A894291}"/>
              </c:ext>
            </c:extLst>
          </c:dPt>
          <c:cat>
            <c:strRef>
              <c:f>'Cash Budget - Solution'!$F$4:$F$7</c:f>
              <c:strCache>
                <c:ptCount val="4"/>
                <c:pt idx="0">
                  <c:v>March</c:v>
                </c:pt>
                <c:pt idx="1">
                  <c:v>April</c:v>
                </c:pt>
                <c:pt idx="2">
                  <c:v>May</c:v>
                </c:pt>
                <c:pt idx="3">
                  <c:v>June</c:v>
                </c:pt>
              </c:strCache>
            </c:strRef>
          </c:cat>
          <c:val>
            <c:numRef>
              <c:f>'Cash Budget - Solution'!$G$4:$G$7</c:f>
              <c:numCache>
                <c:formatCode>#,##0</c:formatCode>
                <c:ptCount val="4"/>
                <c:pt idx="0">
                  <c:v>60000</c:v>
                </c:pt>
                <c:pt idx="1">
                  <c:v>75000</c:v>
                </c:pt>
                <c:pt idx="2">
                  <c:v>40000</c:v>
                </c:pt>
                <c:pt idx="3">
                  <c:v>25000</c:v>
                </c:pt>
              </c:numCache>
            </c:numRef>
          </c:val>
          <c:extLst>
            <c:ext xmlns:c16="http://schemas.microsoft.com/office/drawing/2014/chart" uri="{C3380CC4-5D6E-409C-BE32-E72D297353CC}">
              <c16:uniqueId val="{00000000-50C7-42FA-AF72-02A20D621F41}"/>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106680</xdr:rowOff>
    </xdr:from>
    <xdr:to>
      <xdr:col>8</xdr:col>
      <xdr:colOff>381000</xdr:colOff>
      <xdr:row>22</xdr:row>
      <xdr:rowOff>121920</xdr:rowOff>
    </xdr:to>
    <xdr:graphicFrame macro="">
      <xdr:nvGraphicFramePr>
        <xdr:cNvPr id="2" name="Chart 1">
          <a:extLst>
            <a:ext uri="{FF2B5EF4-FFF2-40B4-BE49-F238E27FC236}">
              <a16:creationId xmlns:a16="http://schemas.microsoft.com/office/drawing/2014/main" id="{A492F0E3-71FD-FDD0-3553-66F78C4E47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230293</xdr:colOff>
      <xdr:row>36</xdr:row>
      <xdr:rowOff>60960</xdr:rowOff>
    </xdr:to>
    <xdr:pic>
      <xdr:nvPicPr>
        <xdr:cNvPr id="2" name="Picture 1">
          <a:extLst>
            <a:ext uri="{FF2B5EF4-FFF2-40B4-BE49-F238E27FC236}">
              <a16:creationId xmlns:a16="http://schemas.microsoft.com/office/drawing/2014/main" id="{FE5ACD7A-531E-D5E0-5A6C-827AFD786014}"/>
            </a:ext>
          </a:extLst>
        </xdr:cNvPr>
        <xdr:cNvPicPr>
          <a:picLocks noChangeAspect="1"/>
        </xdr:cNvPicPr>
      </xdr:nvPicPr>
      <xdr:blipFill>
        <a:blip xmlns:r="http://schemas.openxmlformats.org/officeDocument/2006/relationships" r:embed="rId1"/>
        <a:stretch>
          <a:fillRect/>
        </a:stretch>
      </xdr:blipFill>
      <xdr:spPr>
        <a:xfrm>
          <a:off x="0" y="0"/>
          <a:ext cx="11812693" cy="66446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52FA3-4AD6-446B-A34C-F2D693A3778C}">
  <dimension ref="A1:A10"/>
  <sheetViews>
    <sheetView tabSelected="1" workbookViewId="0"/>
  </sheetViews>
  <sheetFormatPr defaultRowHeight="14.4" x14ac:dyDescent="0.3"/>
  <cols>
    <col min="1" max="1" width="163.44140625" customWidth="1"/>
  </cols>
  <sheetData>
    <row r="1" spans="1:1" ht="35.4" customHeight="1" x14ac:dyDescent="0.3">
      <c r="A1" s="5" t="s">
        <v>5</v>
      </c>
    </row>
    <row r="2" spans="1:1" ht="33" customHeight="1" x14ac:dyDescent="0.3">
      <c r="A2" s="7" t="s">
        <v>30</v>
      </c>
    </row>
    <row r="3" spans="1:1" ht="29.4" customHeight="1" x14ac:dyDescent="0.3">
      <c r="A3" s="6" t="s">
        <v>3</v>
      </c>
    </row>
    <row r="4" spans="1:1" ht="31.8" customHeight="1" x14ac:dyDescent="0.3">
      <c r="A4" s="7" t="s">
        <v>31</v>
      </c>
    </row>
    <row r="5" spans="1:1" ht="48" customHeight="1" x14ac:dyDescent="0.3">
      <c r="A5" s="7" t="s">
        <v>36</v>
      </c>
    </row>
    <row r="6" spans="1:1" ht="51.6" customHeight="1" x14ac:dyDescent="0.3">
      <c r="A6" s="7" t="s">
        <v>37</v>
      </c>
    </row>
    <row r="7" spans="1:1" ht="51.6" customHeight="1" x14ac:dyDescent="0.3">
      <c r="A7" s="7" t="s">
        <v>38</v>
      </c>
    </row>
    <row r="8" spans="1:1" ht="51.6" customHeight="1" x14ac:dyDescent="0.3">
      <c r="A8" s="7" t="s">
        <v>81</v>
      </c>
    </row>
    <row r="9" spans="1:1" ht="51.6" customHeight="1" x14ac:dyDescent="0.3">
      <c r="A9" s="7" t="s">
        <v>82</v>
      </c>
    </row>
    <row r="10" spans="1:1" ht="16.8" customHeight="1" x14ac:dyDescent="0.3">
      <c r="A10" s="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836B-55BA-4211-97FB-B1C36C4F6AFF}">
  <dimension ref="A1"/>
  <sheetViews>
    <sheetView workbookViewId="0">
      <selection activeCell="U38" sqref="A35:U38"/>
    </sheetView>
  </sheetViews>
  <sheetFormatPr defaultRowHeight="14.4" x14ac:dyDescent="0.3"/>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D1D7-6A02-4C48-9FE9-CA5295598666}">
  <dimension ref="A1:C10"/>
  <sheetViews>
    <sheetView workbookViewId="0"/>
  </sheetViews>
  <sheetFormatPr defaultRowHeight="14.4" x14ac:dyDescent="0.3"/>
  <cols>
    <col min="1" max="1" width="144.88671875" customWidth="1"/>
    <col min="2" max="3" width="15.88671875" customWidth="1"/>
    <col min="8" max="8" width="30.88671875" customWidth="1"/>
  </cols>
  <sheetData>
    <row r="1" spans="1:3" ht="34.799999999999997" customHeight="1" thickBot="1" x14ac:dyDescent="0.35">
      <c r="A1" s="5" t="s">
        <v>68</v>
      </c>
    </row>
    <row r="2" spans="1:3" ht="25.2" customHeight="1" x14ac:dyDescent="0.3">
      <c r="A2" s="33"/>
      <c r="B2" s="33" t="s">
        <v>1</v>
      </c>
      <c r="C2" s="33" t="s">
        <v>2</v>
      </c>
    </row>
    <row r="3" spans="1:3" ht="15" thickBot="1" x14ac:dyDescent="0.35">
      <c r="A3" s="34"/>
      <c r="B3" s="34"/>
      <c r="C3" s="34" t="s">
        <v>0</v>
      </c>
    </row>
    <row r="4" spans="1:3" s="2" customFormat="1" ht="65.400000000000006" customHeight="1" thickTop="1" thickBot="1" x14ac:dyDescent="0.35">
      <c r="A4" s="3" t="s">
        <v>77</v>
      </c>
      <c r="B4" s="4"/>
      <c r="C4" s="4">
        <v>2</v>
      </c>
    </row>
    <row r="5" spans="1:3" s="2" customFormat="1" ht="82.8" customHeight="1" thickTop="1" thickBot="1" x14ac:dyDescent="0.35">
      <c r="A5" s="3" t="s">
        <v>75</v>
      </c>
      <c r="B5" s="4"/>
      <c r="C5" s="4">
        <v>2</v>
      </c>
    </row>
    <row r="6" spans="1:3" s="2" customFormat="1" ht="71.400000000000006" customHeight="1" thickTop="1" thickBot="1" x14ac:dyDescent="0.35">
      <c r="A6" s="3" t="s">
        <v>76</v>
      </c>
      <c r="B6" s="4"/>
      <c r="C6" s="4">
        <v>3</v>
      </c>
    </row>
    <row r="7" spans="1:3" ht="49.2" customHeight="1" thickTop="1" thickBot="1" x14ac:dyDescent="0.35">
      <c r="A7" s="3" t="s">
        <v>78</v>
      </c>
      <c r="B7" s="4">
        <v>2</v>
      </c>
      <c r="C7" s="4"/>
    </row>
    <row r="8" spans="1:3" ht="68.400000000000006" customHeight="1" thickTop="1" thickBot="1" x14ac:dyDescent="0.35">
      <c r="A8" s="3" t="s">
        <v>79</v>
      </c>
      <c r="B8" s="4">
        <v>2</v>
      </c>
      <c r="C8" s="4">
        <v>2</v>
      </c>
    </row>
    <row r="9" spans="1:3" ht="83.4" customHeight="1" thickTop="1" thickBot="1" x14ac:dyDescent="0.35">
      <c r="A9" s="3" t="s">
        <v>80</v>
      </c>
      <c r="B9" s="4">
        <v>1</v>
      </c>
      <c r="C9" s="4">
        <v>2</v>
      </c>
    </row>
    <row r="10" spans="1:3" ht="15" thickTop="1" x14ac:dyDescent="0.3"/>
  </sheetData>
  <mergeCells count="3">
    <mergeCell ref="B2:B3"/>
    <mergeCell ref="C2:C3"/>
    <mergeCell ref="A2:A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57E91-07AC-415F-8A39-B1556ABF84BD}">
  <dimension ref="A1:G21"/>
  <sheetViews>
    <sheetView workbookViewId="0">
      <selection activeCell="B18" sqref="B18"/>
    </sheetView>
  </sheetViews>
  <sheetFormatPr defaultRowHeight="18" x14ac:dyDescent="0.3"/>
  <cols>
    <col min="1" max="1" width="51.21875" style="8" customWidth="1"/>
    <col min="2" max="4" width="15.21875" style="8" customWidth="1"/>
    <col min="5" max="5" width="8.88671875" style="8"/>
    <col min="6" max="6" width="35.5546875" style="8" customWidth="1"/>
    <col min="7" max="7" width="16.6640625" style="8" customWidth="1"/>
    <col min="8" max="16384" width="8.88671875" style="8"/>
  </cols>
  <sheetData>
    <row r="1" spans="1:7" ht="23.4" customHeight="1" x14ac:dyDescent="0.3">
      <c r="A1" s="18" t="s">
        <v>23</v>
      </c>
      <c r="B1" s="12"/>
      <c r="C1" s="12"/>
      <c r="D1" s="12"/>
    </row>
    <row r="2" spans="1:7" ht="19.8" customHeight="1" thickBot="1" x14ac:dyDescent="0.35">
      <c r="B2" s="19" t="s">
        <v>7</v>
      </c>
      <c r="C2" s="19" t="s">
        <v>20</v>
      </c>
      <c r="D2" s="19" t="s">
        <v>21</v>
      </c>
    </row>
    <row r="3" spans="1:7" ht="19.8" customHeight="1" thickBot="1" x14ac:dyDescent="0.35">
      <c r="B3" s="19" t="s">
        <v>4</v>
      </c>
      <c r="C3" s="19" t="s">
        <v>4</v>
      </c>
      <c r="D3" s="19" t="s">
        <v>4</v>
      </c>
      <c r="F3" s="14" t="s">
        <v>83</v>
      </c>
      <c r="G3" s="15" t="s">
        <v>22</v>
      </c>
    </row>
    <row r="4" spans="1:7" ht="19.8" customHeight="1" thickBot="1" x14ac:dyDescent="0.35">
      <c r="A4" s="11" t="s">
        <v>8</v>
      </c>
      <c r="F4" s="16" t="s">
        <v>6</v>
      </c>
      <c r="G4" s="17">
        <v>60000</v>
      </c>
    </row>
    <row r="5" spans="1:7" ht="19.8" customHeight="1" thickBot="1" x14ac:dyDescent="0.35">
      <c r="A5" s="8" t="s">
        <v>28</v>
      </c>
      <c r="F5" s="16" t="s">
        <v>7</v>
      </c>
      <c r="G5" s="17">
        <v>75000</v>
      </c>
    </row>
    <row r="6" spans="1:7" ht="19.8" customHeight="1" thickBot="1" x14ac:dyDescent="0.35">
      <c r="A6" s="8" t="s">
        <v>29</v>
      </c>
      <c r="F6" s="16" t="s">
        <v>20</v>
      </c>
      <c r="G6" s="17">
        <v>40000</v>
      </c>
    </row>
    <row r="7" spans="1:7" ht="19.8" customHeight="1" thickTop="1" thickBot="1" x14ac:dyDescent="0.35">
      <c r="A7" s="8" t="s">
        <v>18</v>
      </c>
      <c r="B7" s="20">
        <f>SUM(B5:B6)</f>
        <v>0</v>
      </c>
      <c r="C7" s="20">
        <f t="shared" ref="C7:D7" si="0">SUM(C5:C6)</f>
        <v>0</v>
      </c>
      <c r="D7" s="20">
        <f t="shared" si="0"/>
        <v>0</v>
      </c>
      <c r="F7" s="16" t="s">
        <v>21</v>
      </c>
      <c r="G7" s="17">
        <v>25000</v>
      </c>
    </row>
    <row r="8" spans="1:7" ht="19.8" customHeight="1" thickTop="1" x14ac:dyDescent="0.3"/>
    <row r="9" spans="1:7" ht="19.8" customHeight="1" x14ac:dyDescent="0.3">
      <c r="A9" s="11" t="s">
        <v>9</v>
      </c>
      <c r="F9" s="11" t="s">
        <v>32</v>
      </c>
    </row>
    <row r="10" spans="1:7" ht="19.8" customHeight="1" x14ac:dyDescent="0.3">
      <c r="A10" s="8" t="s">
        <v>13</v>
      </c>
      <c r="B10" s="8">
        <v>13460</v>
      </c>
      <c r="C10" s="8">
        <v>13600</v>
      </c>
      <c r="D10" s="8">
        <v>12400</v>
      </c>
      <c r="F10" s="8" t="s">
        <v>26</v>
      </c>
    </row>
    <row r="11" spans="1:7" ht="19.8" customHeight="1" x14ac:dyDescent="0.3">
      <c r="A11" s="8" t="s">
        <v>14</v>
      </c>
      <c r="B11" s="8">
        <v>23400</v>
      </c>
      <c r="C11" s="8">
        <v>24500</v>
      </c>
      <c r="D11" s="8">
        <v>23900</v>
      </c>
      <c r="F11" s="8" t="s">
        <v>27</v>
      </c>
    </row>
    <row r="12" spans="1:7" ht="19.8" customHeight="1" x14ac:dyDescent="0.3">
      <c r="A12" s="8" t="s">
        <v>15</v>
      </c>
      <c r="B12" s="8">
        <v>1400</v>
      </c>
      <c r="C12" s="8">
        <v>1400</v>
      </c>
      <c r="D12" s="8">
        <v>1400</v>
      </c>
    </row>
    <row r="13" spans="1:7" ht="19.8" customHeight="1" x14ac:dyDescent="0.3">
      <c r="A13" s="8" t="s">
        <v>16</v>
      </c>
      <c r="B13" s="8">
        <v>500</v>
      </c>
      <c r="C13" s="8">
        <v>500</v>
      </c>
      <c r="D13" s="8">
        <v>500</v>
      </c>
    </row>
    <row r="14" spans="1:7" ht="19.8" customHeight="1" x14ac:dyDescent="0.3">
      <c r="A14" s="8" t="s">
        <v>17</v>
      </c>
      <c r="B14" s="8">
        <v>1870</v>
      </c>
      <c r="C14" s="8">
        <v>1560</v>
      </c>
      <c r="D14" s="8">
        <v>1560</v>
      </c>
    </row>
    <row r="15" spans="1:7" ht="19.8" customHeight="1" thickBot="1" x14ac:dyDescent="0.35">
      <c r="A15" s="8" t="s">
        <v>24</v>
      </c>
      <c r="B15" s="8">
        <v>2000</v>
      </c>
      <c r="C15" s="8">
        <v>2000</v>
      </c>
      <c r="D15" s="8">
        <v>2000</v>
      </c>
    </row>
    <row r="16" spans="1:7" ht="19.8" customHeight="1" thickTop="1" thickBot="1" x14ac:dyDescent="0.35">
      <c r="A16" s="8" t="s">
        <v>19</v>
      </c>
      <c r="B16" s="20">
        <f>SUM(B10:B15)</f>
        <v>42630</v>
      </c>
      <c r="C16" s="20">
        <f t="shared" ref="C16:D16" si="1">SUM(C10:C15)</f>
        <v>43560</v>
      </c>
      <c r="D16" s="20">
        <f t="shared" si="1"/>
        <v>41760</v>
      </c>
    </row>
    <row r="17" spans="1:4" ht="19.8" customHeight="1" thickTop="1" x14ac:dyDescent="0.3"/>
    <row r="18" spans="1:4" ht="19.8" customHeight="1" x14ac:dyDescent="0.3">
      <c r="A18" s="8" t="s">
        <v>10</v>
      </c>
      <c r="B18" s="8">
        <v>-24900</v>
      </c>
    </row>
    <row r="19" spans="1:4" ht="19.8" customHeight="1" thickBot="1" x14ac:dyDescent="0.35">
      <c r="A19" s="8" t="s">
        <v>11</v>
      </c>
    </row>
    <row r="20" spans="1:4" ht="19.8" customHeight="1" thickTop="1" thickBot="1" x14ac:dyDescent="0.35">
      <c r="A20" s="11" t="s">
        <v>12</v>
      </c>
      <c r="B20" s="20">
        <f>SUM(B18:B19)</f>
        <v>-24900</v>
      </c>
      <c r="C20" s="20">
        <f t="shared" ref="C20:D20" si="2">SUM(C18:C19)</f>
        <v>0</v>
      </c>
      <c r="D20" s="20">
        <f t="shared" si="2"/>
        <v>0</v>
      </c>
    </row>
    <row r="21" spans="1:4" ht="18.600000000000001" thickTop="1" x14ac:dyDescent="0.3">
      <c r="B21" s="9"/>
      <c r="C21" s="9"/>
      <c r="D21" s="9"/>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3D0C3-609E-4E0A-A73E-FD43160D4BE6}">
  <dimension ref="A1:G21"/>
  <sheetViews>
    <sheetView workbookViewId="0"/>
  </sheetViews>
  <sheetFormatPr defaultRowHeight="18" x14ac:dyDescent="0.3"/>
  <cols>
    <col min="1" max="1" width="51.21875" style="8" customWidth="1"/>
    <col min="2" max="4" width="15.21875" style="8" customWidth="1"/>
    <col min="5" max="5" width="8.88671875" style="8"/>
    <col min="6" max="6" width="35.5546875" style="8" customWidth="1"/>
    <col min="7" max="7" width="16.6640625" style="8" customWidth="1"/>
    <col min="8" max="16384" width="8.88671875" style="8"/>
  </cols>
  <sheetData>
    <row r="1" spans="1:7" ht="23.4" customHeight="1" x14ac:dyDescent="0.3">
      <c r="A1" s="18" t="s">
        <v>23</v>
      </c>
      <c r="B1" s="12"/>
      <c r="C1" s="12"/>
      <c r="D1" s="12"/>
    </row>
    <row r="2" spans="1:7" ht="19.8" customHeight="1" thickBot="1" x14ac:dyDescent="0.35">
      <c r="B2" s="19" t="s">
        <v>7</v>
      </c>
      <c r="C2" s="19" t="s">
        <v>20</v>
      </c>
      <c r="D2" s="19" t="s">
        <v>21</v>
      </c>
    </row>
    <row r="3" spans="1:7" ht="19.8" customHeight="1" thickBot="1" x14ac:dyDescent="0.35">
      <c r="B3" s="19" t="s">
        <v>4</v>
      </c>
      <c r="C3" s="19" t="s">
        <v>4</v>
      </c>
      <c r="D3" s="19" t="s">
        <v>4</v>
      </c>
      <c r="F3" s="14" t="s">
        <v>25</v>
      </c>
      <c r="G3" s="15" t="s">
        <v>22</v>
      </c>
    </row>
    <row r="4" spans="1:7" ht="19.8" customHeight="1" thickBot="1" x14ac:dyDescent="0.35">
      <c r="A4" s="11" t="s">
        <v>8</v>
      </c>
      <c r="B4" s="12"/>
      <c r="C4" s="12"/>
      <c r="D4" s="12"/>
      <c r="F4" s="16" t="s">
        <v>6</v>
      </c>
      <c r="G4" s="17">
        <v>60000</v>
      </c>
    </row>
    <row r="5" spans="1:7" ht="19.8" customHeight="1" thickBot="1" x14ac:dyDescent="0.35">
      <c r="A5" s="8" t="s">
        <v>28</v>
      </c>
      <c r="B5" s="12">
        <f>G5*70%*95%</f>
        <v>49875</v>
      </c>
      <c r="C5" s="12">
        <f>G6*70%*95%</f>
        <v>26600</v>
      </c>
      <c r="D5" s="12">
        <f>G7*70%*95%</f>
        <v>16625</v>
      </c>
      <c r="F5" s="16" t="s">
        <v>7</v>
      </c>
      <c r="G5" s="17">
        <v>75000</v>
      </c>
    </row>
    <row r="6" spans="1:7" ht="19.8" customHeight="1" thickBot="1" x14ac:dyDescent="0.35">
      <c r="A6" s="8" t="s">
        <v>29</v>
      </c>
      <c r="B6" s="12">
        <f>G4*30%</f>
        <v>18000</v>
      </c>
      <c r="C6" s="12">
        <f>G5*30%</f>
        <v>22500</v>
      </c>
      <c r="D6" s="12">
        <f>G6*30%</f>
        <v>12000</v>
      </c>
      <c r="F6" s="16" t="s">
        <v>20</v>
      </c>
      <c r="G6" s="17">
        <v>40000</v>
      </c>
    </row>
    <row r="7" spans="1:7" ht="19.8" customHeight="1" thickTop="1" thickBot="1" x14ac:dyDescent="0.35">
      <c r="A7" s="8" t="s">
        <v>18</v>
      </c>
      <c r="B7" s="13">
        <f>SUM(B5:B6)</f>
        <v>67875</v>
      </c>
      <c r="C7" s="13">
        <f t="shared" ref="C7:D7" si="0">SUM(C5:C6)</f>
        <v>49100</v>
      </c>
      <c r="D7" s="13">
        <f t="shared" si="0"/>
        <v>28625</v>
      </c>
      <c r="F7" s="16" t="s">
        <v>21</v>
      </c>
      <c r="G7" s="17">
        <v>25000</v>
      </c>
    </row>
    <row r="8" spans="1:7" ht="19.8" customHeight="1" thickTop="1" x14ac:dyDescent="0.3">
      <c r="B8" s="12"/>
      <c r="C8" s="12"/>
      <c r="D8" s="12"/>
    </row>
    <row r="9" spans="1:7" ht="19.8" customHeight="1" x14ac:dyDescent="0.3">
      <c r="A9" s="11" t="s">
        <v>9</v>
      </c>
      <c r="B9" s="12"/>
      <c r="C9" s="12"/>
      <c r="D9" s="12"/>
      <c r="F9" s="11" t="s">
        <v>32</v>
      </c>
    </row>
    <row r="10" spans="1:7" ht="19.8" customHeight="1" x14ac:dyDescent="0.3">
      <c r="A10" s="8" t="s">
        <v>13</v>
      </c>
      <c r="B10" s="12">
        <v>13460</v>
      </c>
      <c r="C10" s="12">
        <v>13600</v>
      </c>
      <c r="D10" s="12">
        <v>12400</v>
      </c>
      <c r="F10" s="8" t="s">
        <v>26</v>
      </c>
    </row>
    <row r="11" spans="1:7" ht="19.8" customHeight="1" x14ac:dyDescent="0.3">
      <c r="A11" s="8" t="s">
        <v>14</v>
      </c>
      <c r="B11" s="12">
        <v>23400</v>
      </c>
      <c r="C11" s="12">
        <v>24500</v>
      </c>
      <c r="D11" s="12">
        <v>23900</v>
      </c>
      <c r="F11" s="8" t="s">
        <v>27</v>
      </c>
    </row>
    <row r="12" spans="1:7" ht="19.8" customHeight="1" x14ac:dyDescent="0.3">
      <c r="A12" s="8" t="s">
        <v>15</v>
      </c>
      <c r="B12" s="12">
        <v>1400</v>
      </c>
      <c r="C12" s="12">
        <v>1400</v>
      </c>
      <c r="D12" s="12">
        <v>1400</v>
      </c>
    </row>
    <row r="13" spans="1:7" ht="19.8" customHeight="1" x14ac:dyDescent="0.3">
      <c r="A13" s="8" t="s">
        <v>16</v>
      </c>
      <c r="B13" s="12">
        <v>500</v>
      </c>
      <c r="C13" s="12">
        <v>500</v>
      </c>
      <c r="D13" s="12">
        <v>500</v>
      </c>
    </row>
    <row r="14" spans="1:7" ht="19.8" customHeight="1" x14ac:dyDescent="0.3">
      <c r="A14" s="8" t="s">
        <v>17</v>
      </c>
      <c r="B14" s="12">
        <v>1870</v>
      </c>
      <c r="C14" s="12">
        <v>1560</v>
      </c>
      <c r="D14" s="12">
        <v>1560</v>
      </c>
    </row>
    <row r="15" spans="1:7" ht="19.8" customHeight="1" thickBot="1" x14ac:dyDescent="0.35">
      <c r="A15" s="8" t="s">
        <v>24</v>
      </c>
      <c r="B15" s="12">
        <v>2000</v>
      </c>
      <c r="C15" s="12">
        <v>2000</v>
      </c>
      <c r="D15" s="12">
        <v>2000</v>
      </c>
    </row>
    <row r="16" spans="1:7" ht="19.8" customHeight="1" thickTop="1" thickBot="1" x14ac:dyDescent="0.35">
      <c r="A16" s="8" t="s">
        <v>19</v>
      </c>
      <c r="B16" s="13">
        <f>SUM(B10:B15)</f>
        <v>42630</v>
      </c>
      <c r="C16" s="13">
        <f t="shared" ref="C16:D16" si="1">SUM(C10:C15)</f>
        <v>43560</v>
      </c>
      <c r="D16" s="13">
        <f t="shared" si="1"/>
        <v>41760</v>
      </c>
    </row>
    <row r="17" spans="1:4" ht="19.8" customHeight="1" thickTop="1" x14ac:dyDescent="0.3">
      <c r="B17" s="12"/>
      <c r="C17" s="12"/>
      <c r="D17" s="12"/>
    </row>
    <row r="18" spans="1:4" ht="19.8" customHeight="1" x14ac:dyDescent="0.3">
      <c r="A18" s="8" t="s">
        <v>10</v>
      </c>
      <c r="B18" s="12">
        <v>-24900</v>
      </c>
      <c r="C18" s="12">
        <f>B20</f>
        <v>345</v>
      </c>
      <c r="D18" s="12">
        <f>C20</f>
        <v>5885</v>
      </c>
    </row>
    <row r="19" spans="1:4" ht="19.8" customHeight="1" thickBot="1" x14ac:dyDescent="0.35">
      <c r="A19" s="8" t="s">
        <v>11</v>
      </c>
      <c r="B19" s="12">
        <f>B7-B16</f>
        <v>25245</v>
      </c>
      <c r="C19" s="12">
        <f t="shared" ref="C19:D19" si="2">C7-C16</f>
        <v>5540</v>
      </c>
      <c r="D19" s="12">
        <f t="shared" si="2"/>
        <v>-13135</v>
      </c>
    </row>
    <row r="20" spans="1:4" ht="19.8" customHeight="1" thickTop="1" thickBot="1" x14ac:dyDescent="0.35">
      <c r="A20" s="11" t="s">
        <v>12</v>
      </c>
      <c r="B20" s="13">
        <f>SUM(B18:B19)</f>
        <v>345</v>
      </c>
      <c r="C20" s="13">
        <f t="shared" ref="C20:D20" si="3">SUM(C18:C19)</f>
        <v>5885</v>
      </c>
      <c r="D20" s="13">
        <f t="shared" si="3"/>
        <v>-7250</v>
      </c>
    </row>
    <row r="21" spans="1:4" ht="18.600000000000001" thickTop="1" x14ac:dyDescent="0.3">
      <c r="B21" s="9" t="str">
        <f>IF(B20&lt;0,"overdraft","")</f>
        <v/>
      </c>
      <c r="C21" s="9" t="str">
        <f t="shared" ref="C21:D21" si="4">IF(C20&lt;0,"overdraft","")</f>
        <v/>
      </c>
      <c r="D21" s="9" t="str">
        <f t="shared" si="4"/>
        <v>overdraft</v>
      </c>
    </row>
  </sheetData>
  <pageMargins left="0.7" right="0.7" top="0.75" bottom="0.75" header="0.3" footer="0.3"/>
  <ignoredErrors>
    <ignoredError sqref="C5:C6"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C048-F6EC-4D32-A9E0-61A83309EDC6}">
  <dimension ref="A1:C9"/>
  <sheetViews>
    <sheetView workbookViewId="0">
      <selection activeCell="A7" sqref="A7"/>
    </sheetView>
  </sheetViews>
  <sheetFormatPr defaultRowHeight="14.4" x14ac:dyDescent="0.3"/>
  <cols>
    <col min="1" max="1" width="143.5546875" customWidth="1"/>
    <col min="2" max="3" width="15.88671875" customWidth="1"/>
    <col min="8" max="8" width="30.88671875" customWidth="1"/>
  </cols>
  <sheetData>
    <row r="1" spans="1:3" ht="43.2" customHeight="1" thickBot="1" x14ac:dyDescent="0.35">
      <c r="A1" s="5" t="s">
        <v>5</v>
      </c>
    </row>
    <row r="2" spans="1:3" ht="25.8" customHeight="1" x14ac:dyDescent="0.3">
      <c r="A2" s="33"/>
      <c r="B2" s="33" t="s">
        <v>1</v>
      </c>
      <c r="C2" s="33" t="s">
        <v>2</v>
      </c>
    </row>
    <row r="3" spans="1:3" ht="25.8" customHeight="1" thickBot="1" x14ac:dyDescent="0.35">
      <c r="A3" s="34"/>
      <c r="B3" s="34"/>
      <c r="C3" s="34" t="s">
        <v>0</v>
      </c>
    </row>
    <row r="4" spans="1:3" s="2" customFormat="1" ht="59.4" customHeight="1" thickTop="1" thickBot="1" x14ac:dyDescent="0.35">
      <c r="A4" s="3" t="s">
        <v>33</v>
      </c>
      <c r="B4" s="4"/>
      <c r="C4" s="4">
        <v>1</v>
      </c>
    </row>
    <row r="5" spans="1:3" s="2" customFormat="1" ht="59.4" customHeight="1" thickTop="1" thickBot="1" x14ac:dyDescent="0.35">
      <c r="A5" s="3" t="s">
        <v>34</v>
      </c>
      <c r="B5" s="4">
        <v>6</v>
      </c>
      <c r="C5" s="4"/>
    </row>
    <row r="6" spans="1:3" s="2" customFormat="1" ht="68.400000000000006" customHeight="1" thickTop="1" thickBot="1" x14ac:dyDescent="0.35">
      <c r="A6" s="3" t="s">
        <v>39</v>
      </c>
      <c r="B6" s="4">
        <v>3</v>
      </c>
      <c r="C6" s="4"/>
    </row>
    <row r="7" spans="1:3" s="2" customFormat="1" ht="59.4" customHeight="1" thickTop="1" thickBot="1" x14ac:dyDescent="0.35">
      <c r="A7" s="3" t="s">
        <v>84</v>
      </c>
      <c r="B7" s="4"/>
      <c r="C7" s="4">
        <v>2</v>
      </c>
    </row>
    <row r="8" spans="1:3" s="2" customFormat="1" ht="63" customHeight="1" thickTop="1" thickBot="1" x14ac:dyDescent="0.35">
      <c r="A8" s="3" t="s">
        <v>35</v>
      </c>
      <c r="B8" s="4"/>
      <c r="C8" s="4">
        <v>4</v>
      </c>
    </row>
    <row r="9" spans="1:3" ht="15" thickTop="1" x14ac:dyDescent="0.3"/>
  </sheetData>
  <mergeCells count="3">
    <mergeCell ref="A2:A3"/>
    <mergeCell ref="B2:B3"/>
    <mergeCell ref="C2: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3DF8F-DAFC-44EF-A3E4-DB9A1B5B1417}">
  <dimension ref="A1:A16"/>
  <sheetViews>
    <sheetView topLeftCell="A3" workbookViewId="0">
      <selection activeCell="A3" sqref="A3:XFD3"/>
    </sheetView>
  </sheetViews>
  <sheetFormatPr defaultRowHeight="14.4" x14ac:dyDescent="0.3"/>
  <cols>
    <col min="1" max="1" width="177" customWidth="1"/>
  </cols>
  <sheetData>
    <row r="1" spans="1:1" s="5" customFormat="1" ht="29.4" customHeight="1" x14ac:dyDescent="0.3">
      <c r="A1" s="5" t="s">
        <v>68</v>
      </c>
    </row>
    <row r="2" spans="1:1" ht="29.4" customHeight="1" x14ac:dyDescent="0.3">
      <c r="A2" s="6" t="s">
        <v>3</v>
      </c>
    </row>
    <row r="3" spans="1:1" ht="65.400000000000006" customHeight="1" x14ac:dyDescent="0.3">
      <c r="A3" s="7" t="s">
        <v>56</v>
      </c>
    </row>
    <row r="4" spans="1:1" ht="54" customHeight="1" x14ac:dyDescent="0.3">
      <c r="A4" s="7" t="s">
        <v>69</v>
      </c>
    </row>
    <row r="5" spans="1:1" ht="52.2" customHeight="1" x14ac:dyDescent="0.3">
      <c r="A5" s="7" t="s">
        <v>71</v>
      </c>
    </row>
    <row r="6" spans="1:1" ht="52.8" customHeight="1" x14ac:dyDescent="0.3">
      <c r="A6" s="6" t="s">
        <v>70</v>
      </c>
    </row>
    <row r="7" spans="1:1" ht="49.8" customHeight="1" x14ac:dyDescent="0.3">
      <c r="A7" s="6" t="s">
        <v>74</v>
      </c>
    </row>
    <row r="8" spans="1:1" ht="49.8" customHeight="1" x14ac:dyDescent="0.3">
      <c r="A8" s="6" t="s">
        <v>72</v>
      </c>
    </row>
    <row r="9" spans="1:1" ht="51" customHeight="1" x14ac:dyDescent="0.3">
      <c r="A9" s="6" t="s">
        <v>73</v>
      </c>
    </row>
    <row r="10" spans="1:1" ht="21" x14ac:dyDescent="0.3">
      <c r="A10" s="1"/>
    </row>
    <row r="11" spans="1:1" ht="21" x14ac:dyDescent="0.3">
      <c r="A11" s="1"/>
    </row>
    <row r="13" spans="1:1" ht="21" x14ac:dyDescent="0.3">
      <c r="A13" s="1"/>
    </row>
    <row r="14" spans="1:1" ht="21" x14ac:dyDescent="0.3">
      <c r="A14" s="1"/>
    </row>
    <row r="15" spans="1:1" ht="21" x14ac:dyDescent="0.3">
      <c r="A15" s="1"/>
    </row>
    <row r="16" spans="1:1" ht="21" x14ac:dyDescent="0.3">
      <c r="A16"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93D8-7EC9-4618-A6D5-DF6B7D1EC82B}">
  <dimension ref="A1:AH29"/>
  <sheetViews>
    <sheetView workbookViewId="0"/>
  </sheetViews>
  <sheetFormatPr defaultRowHeight="14.4" x14ac:dyDescent="0.3"/>
  <cols>
    <col min="1" max="1" width="34.88671875" style="10" customWidth="1"/>
    <col min="2" max="4" width="19.109375" style="10" customWidth="1"/>
    <col min="5" max="5" width="24.44140625" style="10" customWidth="1"/>
    <col min="6" max="6" width="25.77734375" style="10" customWidth="1"/>
    <col min="7" max="16384" width="8.88671875" style="10"/>
  </cols>
  <sheetData>
    <row r="1" spans="1:34" ht="55.2" thickTop="1" thickBot="1" x14ac:dyDescent="0.35">
      <c r="A1" s="25"/>
      <c r="B1" s="26" t="s">
        <v>40</v>
      </c>
      <c r="C1" s="26" t="s">
        <v>41</v>
      </c>
      <c r="D1" s="26" t="s">
        <v>42</v>
      </c>
      <c r="E1" s="26" t="s">
        <v>43</v>
      </c>
      <c r="F1" s="26" t="s">
        <v>44</v>
      </c>
    </row>
    <row r="2" spans="1:34" ht="24" customHeight="1" thickTop="1" thickBot="1" x14ac:dyDescent="0.35">
      <c r="A2" s="21" t="s">
        <v>45</v>
      </c>
      <c r="B2" s="22">
        <v>40000</v>
      </c>
      <c r="C2" s="22"/>
      <c r="D2" s="21">
        <f>C2-B2</f>
        <v>-40000</v>
      </c>
      <c r="E2" s="21"/>
      <c r="F2" s="21"/>
      <c r="AH2" s="10" t="s">
        <v>46</v>
      </c>
    </row>
    <row r="3" spans="1:34" ht="24" customHeight="1" thickTop="1" thickBot="1" x14ac:dyDescent="0.35">
      <c r="A3" s="21" t="s">
        <v>47</v>
      </c>
      <c r="B3" s="22">
        <v>1500</v>
      </c>
      <c r="C3" s="22"/>
      <c r="D3" s="21">
        <f>B3-C3</f>
        <v>1500</v>
      </c>
      <c r="E3" s="21"/>
      <c r="F3" s="21"/>
      <c r="AH3" s="10" t="s">
        <v>48</v>
      </c>
    </row>
    <row r="4" spans="1:34" ht="24" customHeight="1" thickTop="1" thickBot="1" x14ac:dyDescent="0.35">
      <c r="A4" s="21" t="s">
        <v>49</v>
      </c>
      <c r="B4" s="22">
        <v>4500</v>
      </c>
      <c r="C4" s="22"/>
      <c r="D4" s="21">
        <f>B4-C4</f>
        <v>4500</v>
      </c>
      <c r="E4" s="21"/>
      <c r="F4" s="21"/>
    </row>
    <row r="5" spans="1:34" ht="24" customHeight="1" thickTop="1" thickBot="1" x14ac:dyDescent="0.35">
      <c r="A5" s="21" t="s">
        <v>53</v>
      </c>
      <c r="B5" s="22">
        <v>2000</v>
      </c>
      <c r="C5" s="22"/>
      <c r="D5" s="21">
        <f>B5-C5</f>
        <v>2000</v>
      </c>
      <c r="E5" s="21"/>
      <c r="F5" s="21"/>
      <c r="AH5" s="10" t="s">
        <v>50</v>
      </c>
    </row>
    <row r="6" spans="1:34" ht="24" customHeight="1" thickTop="1" thickBot="1" x14ac:dyDescent="0.35">
      <c r="A6" s="21" t="s">
        <v>62</v>
      </c>
      <c r="B6" s="22">
        <f>B2-SUM(B3:B5)</f>
        <v>32000</v>
      </c>
      <c r="C6" s="22">
        <f t="shared" ref="C6" si="0">C2-SUM(C3:C5)</f>
        <v>0</v>
      </c>
      <c r="D6" s="22">
        <f>C6-B6</f>
        <v>-32000</v>
      </c>
      <c r="E6" s="21"/>
      <c r="F6" s="27"/>
      <c r="AH6" s="10" t="s">
        <v>51</v>
      </c>
    </row>
    <row r="7" spans="1:34" ht="12" customHeight="1" thickTop="1" thickBot="1" x14ac:dyDescent="0.35">
      <c r="A7" s="31"/>
      <c r="B7" s="20"/>
      <c r="C7" s="20"/>
      <c r="D7" s="20"/>
      <c r="E7" s="20"/>
      <c r="F7" s="32"/>
    </row>
    <row r="8" spans="1:34" ht="24" customHeight="1" thickTop="1" thickBot="1" x14ac:dyDescent="0.35">
      <c r="A8" s="21" t="s">
        <v>60</v>
      </c>
      <c r="B8" s="21">
        <v>800</v>
      </c>
      <c r="C8" s="21">
        <v>800</v>
      </c>
      <c r="D8" s="27"/>
      <c r="E8" s="27"/>
      <c r="F8" s="27"/>
    </row>
    <row r="9" spans="1:34" ht="15" thickTop="1" x14ac:dyDescent="0.3">
      <c r="AH9" s="10" t="s">
        <v>52</v>
      </c>
    </row>
    <row r="10" spans="1:34" ht="18" x14ac:dyDescent="0.3">
      <c r="A10" s="11" t="s">
        <v>57</v>
      </c>
    </row>
    <row r="11" spans="1:34" ht="20.399999999999999" customHeight="1" x14ac:dyDescent="0.3">
      <c r="A11" s="8" t="s">
        <v>58</v>
      </c>
    </row>
    <row r="12" spans="1:34" ht="20.399999999999999" customHeight="1" x14ac:dyDescent="0.3">
      <c r="A12" s="8" t="s">
        <v>59</v>
      </c>
    </row>
    <row r="13" spans="1:34" ht="18" x14ac:dyDescent="0.3">
      <c r="A13" s="8"/>
    </row>
    <row r="14" spans="1:34" ht="18" x14ac:dyDescent="0.3">
      <c r="A14" s="11" t="s">
        <v>63</v>
      </c>
    </row>
    <row r="15" spans="1:34" ht="22.8" customHeight="1" x14ac:dyDescent="0.3">
      <c r="A15" s="8" t="s">
        <v>50</v>
      </c>
    </row>
    <row r="16" spans="1:34" ht="22.8" customHeight="1" x14ac:dyDescent="0.3">
      <c r="A16" s="8" t="s">
        <v>51</v>
      </c>
    </row>
    <row r="17" spans="1:2" ht="22.8" customHeight="1" x14ac:dyDescent="0.3">
      <c r="A17" s="8" t="s">
        <v>52</v>
      </c>
    </row>
    <row r="18" spans="1:2" ht="15" thickBot="1" x14ac:dyDescent="0.35"/>
    <row r="19" spans="1:2" ht="33" customHeight="1" thickTop="1" thickBot="1" x14ac:dyDescent="0.35">
      <c r="A19" s="25" t="s">
        <v>64</v>
      </c>
      <c r="B19" s="26"/>
    </row>
    <row r="20" spans="1:2" ht="27.6" customHeight="1" thickTop="1" thickBot="1" x14ac:dyDescent="0.35">
      <c r="A20" s="21" t="s">
        <v>60</v>
      </c>
      <c r="B20" s="30">
        <v>1200</v>
      </c>
    </row>
    <row r="21" spans="1:2" ht="17.399999999999999" customHeight="1" thickTop="1" thickBot="1" x14ac:dyDescent="0.35">
      <c r="A21" s="27"/>
      <c r="B21" s="27"/>
    </row>
    <row r="22" spans="1:2" ht="27.6" customHeight="1" thickTop="1" thickBot="1" x14ac:dyDescent="0.35">
      <c r="A22" s="29" t="s">
        <v>45</v>
      </c>
      <c r="B22" s="22"/>
    </row>
    <row r="23" spans="1:2" ht="27.6" customHeight="1" thickTop="1" thickBot="1" x14ac:dyDescent="0.35">
      <c r="A23" s="21" t="s">
        <v>65</v>
      </c>
      <c r="B23" s="22"/>
    </row>
    <row r="24" spans="1:2" ht="27.6" customHeight="1" thickTop="1" thickBot="1" x14ac:dyDescent="0.35">
      <c r="A24" s="21" t="s">
        <v>66</v>
      </c>
      <c r="B24" s="22"/>
    </row>
    <row r="25" spans="1:2" ht="27.6" customHeight="1" thickTop="1" thickBot="1" x14ac:dyDescent="0.35">
      <c r="A25" s="29" t="s">
        <v>61</v>
      </c>
      <c r="B25" s="22"/>
    </row>
    <row r="26" spans="1:2" ht="27.6" customHeight="1" thickTop="1" thickBot="1" x14ac:dyDescent="0.35">
      <c r="A26" s="21" t="s">
        <v>67</v>
      </c>
      <c r="B26" s="22"/>
    </row>
    <row r="27" spans="1:2" ht="27.6" customHeight="1" thickTop="1" thickBot="1" x14ac:dyDescent="0.35">
      <c r="A27" s="29" t="s">
        <v>62</v>
      </c>
      <c r="B27" s="22"/>
    </row>
    <row r="28" spans="1:2" ht="26.4" customHeight="1" thickTop="1" x14ac:dyDescent="0.3"/>
    <row r="29" spans="1:2" ht="26.4" customHeight="1"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F633-9418-44B3-BBA7-69A974DF2576}">
  <dimension ref="A1:B6"/>
  <sheetViews>
    <sheetView workbookViewId="0"/>
  </sheetViews>
  <sheetFormatPr defaultRowHeight="14.4" x14ac:dyDescent="0.3"/>
  <cols>
    <col min="1" max="1" width="51" customWidth="1"/>
    <col min="2" max="2" width="12.5546875" customWidth="1"/>
  </cols>
  <sheetData>
    <row r="1" spans="1:2" ht="24.6" customHeight="1" thickTop="1" thickBot="1" x14ac:dyDescent="0.35">
      <c r="A1" s="24" t="s">
        <v>54</v>
      </c>
      <c r="B1" s="23" t="s">
        <v>55</v>
      </c>
    </row>
    <row r="2" spans="1:2" ht="24.6" customHeight="1" thickTop="1" thickBot="1" x14ac:dyDescent="0.35">
      <c r="A2" s="21" t="s">
        <v>45</v>
      </c>
      <c r="B2" s="22">
        <v>55000</v>
      </c>
    </row>
    <row r="3" spans="1:2" ht="24.6" customHeight="1" thickTop="1" thickBot="1" x14ac:dyDescent="0.35">
      <c r="A3" s="21" t="s">
        <v>47</v>
      </c>
      <c r="B3" s="22">
        <v>2200</v>
      </c>
    </row>
    <row r="4" spans="1:2" ht="24.6" customHeight="1" thickTop="1" thickBot="1" x14ac:dyDescent="0.35">
      <c r="A4" s="21" t="s">
        <v>49</v>
      </c>
      <c r="B4" s="22">
        <v>4500</v>
      </c>
    </row>
    <row r="5" spans="1:2" ht="24.6" customHeight="1" thickTop="1" thickBot="1" x14ac:dyDescent="0.35">
      <c r="A5" s="21" t="s">
        <v>53</v>
      </c>
      <c r="B5" s="22">
        <v>2950</v>
      </c>
    </row>
    <row r="6" spans="1:2" ht="15" thickTop="1"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74699-3B5A-4107-8A7B-7200F0F0FBFC}">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7C42B-C94C-43A1-985B-A0CECCB5260C}">
  <dimension ref="A1:AH28"/>
  <sheetViews>
    <sheetView workbookViewId="0"/>
  </sheetViews>
  <sheetFormatPr defaultRowHeight="14.4" x14ac:dyDescent="0.3"/>
  <cols>
    <col min="1" max="1" width="34.88671875" style="10" customWidth="1"/>
    <col min="2" max="4" width="19.109375" style="10" customWidth="1"/>
    <col min="5" max="5" width="24.44140625" style="10" customWidth="1"/>
    <col min="6" max="6" width="25.77734375" style="10" customWidth="1"/>
    <col min="7" max="16384" width="8.88671875" style="10"/>
  </cols>
  <sheetData>
    <row r="1" spans="1:34" ht="55.2" thickTop="1" thickBot="1" x14ac:dyDescent="0.35">
      <c r="A1" s="25"/>
      <c r="B1" s="26" t="s">
        <v>40</v>
      </c>
      <c r="C1" s="26" t="s">
        <v>41</v>
      </c>
      <c r="D1" s="26" t="s">
        <v>42</v>
      </c>
      <c r="E1" s="26" t="s">
        <v>43</v>
      </c>
      <c r="F1" s="26" t="s">
        <v>44</v>
      </c>
    </row>
    <row r="2" spans="1:34" ht="24" customHeight="1" thickTop="1" thickBot="1" x14ac:dyDescent="0.35">
      <c r="A2" s="21" t="s">
        <v>45</v>
      </c>
      <c r="B2" s="22">
        <v>40000</v>
      </c>
      <c r="C2" s="22">
        <f>VLOOKUP(A2,'Actual income and expenses'!$A$1:$B$5,2,FALSE)</f>
        <v>55000</v>
      </c>
      <c r="D2" s="21">
        <f>C2-B2</f>
        <v>15000</v>
      </c>
      <c r="E2" s="28">
        <f>D2/B2</f>
        <v>0.375</v>
      </c>
      <c r="F2" s="21" t="s">
        <v>50</v>
      </c>
      <c r="AH2" s="10" t="s">
        <v>46</v>
      </c>
    </row>
    <row r="3" spans="1:34" ht="24" customHeight="1" thickTop="1" thickBot="1" x14ac:dyDescent="0.35">
      <c r="A3" s="21" t="s">
        <v>47</v>
      </c>
      <c r="B3" s="22">
        <v>1500</v>
      </c>
      <c r="C3" s="22">
        <f>VLOOKUP(A3,'Actual income and expenses'!$A$1:$B$5,2,FALSE)</f>
        <v>2200</v>
      </c>
      <c r="D3" s="21">
        <f>B3-C3</f>
        <v>-700</v>
      </c>
      <c r="E3" s="28">
        <f t="shared" ref="E3:E6" si="0">D3/B3</f>
        <v>-0.46666666666666667</v>
      </c>
      <c r="F3" s="21" t="s">
        <v>52</v>
      </c>
      <c r="AH3" s="10" t="s">
        <v>48</v>
      </c>
    </row>
    <row r="4" spans="1:34" ht="24" customHeight="1" thickTop="1" thickBot="1" x14ac:dyDescent="0.35">
      <c r="A4" s="21" t="s">
        <v>49</v>
      </c>
      <c r="B4" s="22">
        <v>4500</v>
      </c>
      <c r="C4" s="22">
        <f>VLOOKUP(A4,'Actual income and expenses'!$A$1:$B$5,2,FALSE)</f>
        <v>4500</v>
      </c>
      <c r="D4" s="21">
        <f>B4-C4</f>
        <v>0</v>
      </c>
      <c r="E4" s="28">
        <f t="shared" si="0"/>
        <v>0</v>
      </c>
      <c r="F4" s="21" t="s">
        <v>52</v>
      </c>
    </row>
    <row r="5" spans="1:34" ht="24" customHeight="1" thickTop="1" thickBot="1" x14ac:dyDescent="0.35">
      <c r="A5" s="21" t="s">
        <v>53</v>
      </c>
      <c r="B5" s="22">
        <v>2000</v>
      </c>
      <c r="C5" s="22">
        <f>VLOOKUP(A5,'Actual income and expenses'!$A$1:$B$5,2,FALSE)</f>
        <v>2950</v>
      </c>
      <c r="D5" s="21">
        <f>B5-C5</f>
        <v>-950</v>
      </c>
      <c r="E5" s="28">
        <f t="shared" si="0"/>
        <v>-0.47499999999999998</v>
      </c>
      <c r="F5" s="21" t="s">
        <v>51</v>
      </c>
      <c r="AH5" s="10" t="s">
        <v>50</v>
      </c>
    </row>
    <row r="6" spans="1:34" ht="24" customHeight="1" thickTop="1" thickBot="1" x14ac:dyDescent="0.35">
      <c r="A6" s="21" t="s">
        <v>62</v>
      </c>
      <c r="B6" s="22">
        <f>B2-SUM(B3:B5)</f>
        <v>32000</v>
      </c>
      <c r="C6" s="22">
        <f>C2-SUM(C3:C5)</f>
        <v>45350</v>
      </c>
      <c r="D6" s="22">
        <f>C6-B6</f>
        <v>13350</v>
      </c>
      <c r="E6" s="28">
        <f t="shared" si="0"/>
        <v>0.41718749999999999</v>
      </c>
      <c r="F6" s="27"/>
      <c r="AH6" s="10" t="s">
        <v>51</v>
      </c>
    </row>
    <row r="7" spans="1:34" ht="12" customHeight="1" thickTop="1" thickBot="1" x14ac:dyDescent="0.35">
      <c r="A7" s="31"/>
      <c r="B7" s="20"/>
      <c r="C7" s="20"/>
      <c r="D7" s="20"/>
      <c r="E7" s="20"/>
      <c r="F7" s="32"/>
      <c r="AH7" s="10" t="s">
        <v>52</v>
      </c>
    </row>
    <row r="8" spans="1:34" ht="24" customHeight="1" thickTop="1" thickBot="1" x14ac:dyDescent="0.35">
      <c r="A8" s="21" t="s">
        <v>60</v>
      </c>
      <c r="B8" s="21">
        <v>800</v>
      </c>
      <c r="C8" s="21">
        <v>800</v>
      </c>
      <c r="D8" s="27"/>
      <c r="E8" s="27"/>
      <c r="F8" s="27"/>
    </row>
    <row r="9" spans="1:34" ht="15" thickTop="1" x14ac:dyDescent="0.3"/>
    <row r="10" spans="1:34" ht="18" x14ac:dyDescent="0.3">
      <c r="A10" s="11" t="s">
        <v>57</v>
      </c>
    </row>
    <row r="11" spans="1:34" ht="18" x14ac:dyDescent="0.3">
      <c r="A11" s="8" t="s">
        <v>58</v>
      </c>
    </row>
    <row r="12" spans="1:34" ht="18" x14ac:dyDescent="0.3">
      <c r="A12" s="8" t="s">
        <v>59</v>
      </c>
    </row>
    <row r="13" spans="1:34" ht="18" x14ac:dyDescent="0.3">
      <c r="A13" s="8"/>
    </row>
    <row r="14" spans="1:34" ht="18" x14ac:dyDescent="0.3">
      <c r="A14" s="11" t="s">
        <v>63</v>
      </c>
    </row>
    <row r="15" spans="1:34" ht="21" customHeight="1" x14ac:dyDescent="0.3">
      <c r="A15" s="8" t="s">
        <v>50</v>
      </c>
    </row>
    <row r="16" spans="1:34" ht="21" customHeight="1" x14ac:dyDescent="0.3">
      <c r="A16" s="8" t="s">
        <v>51</v>
      </c>
    </row>
    <row r="17" spans="1:2" ht="21" customHeight="1" x14ac:dyDescent="0.3">
      <c r="A17" s="8" t="s">
        <v>52</v>
      </c>
    </row>
    <row r="18" spans="1:2" ht="15" thickBot="1" x14ac:dyDescent="0.35"/>
    <row r="19" spans="1:2" ht="33" customHeight="1" thickTop="1" thickBot="1" x14ac:dyDescent="0.35">
      <c r="A19" s="25" t="s">
        <v>64</v>
      </c>
      <c r="B19" s="26"/>
    </row>
    <row r="20" spans="1:2" ht="27.6" customHeight="1" thickTop="1" thickBot="1" x14ac:dyDescent="0.35">
      <c r="A20" s="21" t="s">
        <v>60</v>
      </c>
      <c r="B20" s="30">
        <v>47.058823529411711</v>
      </c>
    </row>
    <row r="21" spans="1:2" ht="17.399999999999999" customHeight="1" thickTop="1" thickBot="1" x14ac:dyDescent="0.35">
      <c r="A21" s="27"/>
      <c r="B21" s="27"/>
    </row>
    <row r="22" spans="1:2" ht="27.6" customHeight="1" thickTop="1" thickBot="1" x14ac:dyDescent="0.35">
      <c r="A22" s="29" t="s">
        <v>45</v>
      </c>
      <c r="B22" s="22">
        <f>B2/$B$8*$B$20</f>
        <v>2352.9411764705856</v>
      </c>
    </row>
    <row r="23" spans="1:2" ht="27.6" customHeight="1" thickTop="1" thickBot="1" x14ac:dyDescent="0.35">
      <c r="A23" s="21" t="s">
        <v>65</v>
      </c>
      <c r="B23" s="22">
        <f t="shared" ref="B23:B24" si="1">B3/$B$8*$B$20</f>
        <v>88.235294117646959</v>
      </c>
    </row>
    <row r="24" spans="1:2" ht="27.6" customHeight="1" thickTop="1" thickBot="1" x14ac:dyDescent="0.35">
      <c r="A24" s="21" t="s">
        <v>66</v>
      </c>
      <c r="B24" s="22">
        <f t="shared" si="1"/>
        <v>264.70588235294088</v>
      </c>
    </row>
    <row r="25" spans="1:2" ht="27.6" customHeight="1" thickTop="1" thickBot="1" x14ac:dyDescent="0.35">
      <c r="A25" s="29" t="s">
        <v>61</v>
      </c>
      <c r="B25" s="22">
        <f>B22-B23-B24</f>
        <v>1999.9999999999977</v>
      </c>
    </row>
    <row r="26" spans="1:2" ht="27.6" customHeight="1" thickTop="1" thickBot="1" x14ac:dyDescent="0.35">
      <c r="A26" s="21" t="s">
        <v>67</v>
      </c>
      <c r="B26" s="22">
        <v>2000</v>
      </c>
    </row>
    <row r="27" spans="1:2" ht="27.6" customHeight="1" thickTop="1" thickBot="1" x14ac:dyDescent="0.35">
      <c r="A27" s="29" t="s">
        <v>62</v>
      </c>
      <c r="B27" s="22">
        <f>B25-B26</f>
        <v>-2.2737367544323206E-12</v>
      </c>
    </row>
    <row r="28" spans="1:2" ht="15" thickTop="1" x14ac:dyDescent="0.3"/>
  </sheetData>
  <dataValidations count="1">
    <dataValidation type="list" allowBlank="1" showInputMessage="1" showErrorMessage="1" prompt="Enter the person the variance should be reported to or select not required" sqref="F2:F5" xr:uid="{4DA3A872-E043-4FBF-95C2-2CC1C632490E}">
      <formula1>$A$15:$A$17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Task 5 Instructions</vt:lpstr>
      <vt:lpstr>Cash Budget</vt:lpstr>
      <vt:lpstr>Cash Budget - Solution</vt:lpstr>
      <vt:lpstr>Task 5 - Marking Scheme</vt:lpstr>
      <vt:lpstr>Task 6 Instructions</vt:lpstr>
      <vt:lpstr>Operating Statement</vt:lpstr>
      <vt:lpstr>Actual income and expenses</vt:lpstr>
      <vt:lpstr>Screen Print</vt:lpstr>
      <vt:lpstr>Operating Statement - Solution</vt:lpstr>
      <vt:lpstr>Screen Print - Solution</vt:lpstr>
      <vt:lpstr>Task 6 - Marking Scheme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Safina Bi Yasin</dc:creator>
  <cp:lastModifiedBy>Safina Bi Yasin</cp:lastModifiedBy>
  <dcterms:created xsi:type="dcterms:W3CDTF">2022-05-14T13:51:16Z</dcterms:created>
  <dcterms:modified xsi:type="dcterms:W3CDTF">2023-01-13T20:19:38Z</dcterms:modified>
</cp:coreProperties>
</file>